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kaj\Desktop\rozpočty\"/>
    </mc:Choice>
  </mc:AlternateContent>
  <bookViews>
    <workbookView xWindow="0" yWindow="0" windowWidth="0" windowHeight="0"/>
  </bookViews>
  <sheets>
    <sheet name="Rekapitulace stavby" sheetId="1" r:id="rId1"/>
    <sheet name="SO 001N - Všeobecné polož..." sheetId="2" r:id="rId2"/>
    <sheet name="SO 001U - Všeobecné polož..." sheetId="3" r:id="rId3"/>
    <sheet name="SO 131N - Rekonstrukce ch..." sheetId="4" r:id="rId4"/>
    <sheet name="SO 131U - Rekonstrukce ch..." sheetId="5" r:id="rId5"/>
    <sheet name="SO 401N - Veřejné osvětle..." sheetId="6" r:id="rId6"/>
    <sheet name="SO 401U - Veřejné osvětle..." sheetId="7" r:id="rId7"/>
    <sheet name="SO 801 - Kácení - NEUZNAT..." sheetId="8" r:id="rId8"/>
    <sheet name="SO 802 - Náhradní výsadba..." sheetId="9" r:id="rId9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 001N - Všeobecné polož...'!$C$122:$K$147</definedName>
    <definedName name="_xlnm.Print_Area" localSheetId="1">'SO 001N - Všeobecné polož...'!$C$4:$J$76,'SO 001N - Všeobecné polož...'!$C$82:$J$102,'SO 001N - Všeobecné polož...'!$C$108:$K$147</definedName>
    <definedName name="_xlnm.Print_Titles" localSheetId="1">'SO 001N - Všeobecné polož...'!$122:$122</definedName>
    <definedName name="_xlnm._FilterDatabase" localSheetId="2" hidden="1">'SO 001U - Všeobecné polož...'!$C$122:$K$138</definedName>
    <definedName name="_xlnm.Print_Area" localSheetId="2">'SO 001U - Všeobecné polož...'!$C$4:$J$76,'SO 001U - Všeobecné polož...'!$C$82:$J$102,'SO 001U - Všeobecné polož...'!$C$108:$K$138</definedName>
    <definedName name="_xlnm.Print_Titles" localSheetId="2">'SO 001U - Všeobecné polož...'!$122:$122</definedName>
    <definedName name="_xlnm._FilterDatabase" localSheetId="3" hidden="1">'SO 131N - Rekonstrukce ch...'!$C$128:$K$695</definedName>
    <definedName name="_xlnm.Print_Area" localSheetId="3">'SO 131N - Rekonstrukce ch...'!$C$4:$J$76,'SO 131N - Rekonstrukce ch...'!$C$82:$J$108,'SO 131N - Rekonstrukce ch...'!$C$114:$K$695</definedName>
    <definedName name="_xlnm.Print_Titles" localSheetId="3">'SO 131N - Rekonstrukce ch...'!$128:$128</definedName>
    <definedName name="_xlnm._FilterDatabase" localSheetId="4" hidden="1">'SO 131U - Rekonstrukce ch...'!$C$130:$K$620</definedName>
    <definedName name="_xlnm.Print_Area" localSheetId="4">'SO 131U - Rekonstrukce ch...'!$C$4:$J$76,'SO 131U - Rekonstrukce ch...'!$C$82:$J$110,'SO 131U - Rekonstrukce ch...'!$C$116:$K$620</definedName>
    <definedName name="_xlnm.Print_Titles" localSheetId="4">'SO 131U - Rekonstrukce ch...'!$130:$130</definedName>
    <definedName name="_xlnm._FilterDatabase" localSheetId="5" hidden="1">'SO 401N - Veřejné osvětle...'!$C$131:$K$382</definedName>
    <definedName name="_xlnm.Print_Area" localSheetId="5">'SO 401N - Veřejné osvětle...'!$C$4:$J$76,'SO 401N - Veřejné osvětle...'!$C$82:$J$111,'SO 401N - Veřejné osvětle...'!$C$117:$K$382</definedName>
    <definedName name="_xlnm.Print_Titles" localSheetId="5">'SO 401N - Veřejné osvětle...'!$131:$131</definedName>
    <definedName name="_xlnm._FilterDatabase" localSheetId="6" hidden="1">'SO 401U - Veřejné osvětle...'!$C$131:$K$355</definedName>
    <definedName name="_xlnm.Print_Area" localSheetId="6">'SO 401U - Veřejné osvětle...'!$C$4:$J$76,'SO 401U - Veřejné osvětle...'!$C$82:$J$111,'SO 401U - Veřejné osvětle...'!$C$117:$K$355</definedName>
    <definedName name="_xlnm.Print_Titles" localSheetId="6">'SO 401U - Veřejné osvětle...'!$131:$131</definedName>
    <definedName name="_xlnm._FilterDatabase" localSheetId="7" hidden="1">'SO 801 - Kácení - NEUZNAT...'!$C$117:$K$126</definedName>
    <definedName name="_xlnm.Print_Area" localSheetId="7">'SO 801 - Kácení - NEUZNAT...'!$C$4:$J$76,'SO 801 - Kácení - NEUZNAT...'!$C$82:$J$99,'SO 801 - Kácení - NEUZNAT...'!$C$105:$K$126</definedName>
    <definedName name="_xlnm.Print_Titles" localSheetId="7">'SO 801 - Kácení - NEUZNAT...'!$117:$117</definedName>
    <definedName name="_xlnm._FilterDatabase" localSheetId="8" hidden="1">'SO 802 - Náhradní výsadba...'!$C$120:$K$215</definedName>
    <definedName name="_xlnm.Print_Area" localSheetId="8">'SO 802 - Náhradní výsadba...'!$C$4:$J$76,'SO 802 - Náhradní výsadba...'!$C$82:$J$102,'SO 802 - Náhradní výsadba...'!$C$108:$K$215</definedName>
    <definedName name="_xlnm.Print_Titles" localSheetId="8">'SO 802 - Náhradní výsadba...'!$120:$120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5"/>
  <c i="9" r="J35"/>
  <c i="1" r="AX105"/>
  <c i="9"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8" r="J37"/>
  <c r="J36"/>
  <c i="1" r="AY104"/>
  <c i="8" r="J35"/>
  <c i="1" r="AX104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4"/>
  <c i="8"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7" r="J39"/>
  <c r="J38"/>
  <c i="1" r="AY103"/>
  <c i="7" r="J37"/>
  <c i="1" r="AX103"/>
  <c i="7" r="BI353"/>
  <c r="BH353"/>
  <c r="BG353"/>
  <c r="BF353"/>
  <c r="T353"/>
  <c r="T352"/>
  <c r="R353"/>
  <c r="R352"/>
  <c r="P353"/>
  <c r="P352"/>
  <c r="BI349"/>
  <c r="BH349"/>
  <c r="BG349"/>
  <c r="BF349"/>
  <c r="T349"/>
  <c r="T348"/>
  <c r="T347"/>
  <c r="R349"/>
  <c r="R348"/>
  <c r="P349"/>
  <c r="P348"/>
  <c r="P347"/>
  <c r="BI338"/>
  <c r="BH338"/>
  <c r="BG338"/>
  <c r="BF338"/>
  <c r="T338"/>
  <c r="T337"/>
  <c r="R338"/>
  <c r="R337"/>
  <c r="P338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297"/>
  <c r="BH297"/>
  <c r="BG297"/>
  <c r="BF297"/>
  <c r="T297"/>
  <c r="R297"/>
  <c r="P297"/>
  <c r="BI291"/>
  <c r="BH291"/>
  <c r="BG291"/>
  <c r="BF291"/>
  <c r="T291"/>
  <c r="R291"/>
  <c r="P291"/>
  <c r="BI288"/>
  <c r="BH288"/>
  <c r="BG288"/>
  <c r="BF288"/>
  <c r="T288"/>
  <c r="R288"/>
  <c r="P288"/>
  <c r="BI281"/>
  <c r="BH281"/>
  <c r="BG281"/>
  <c r="BF281"/>
  <c r="T281"/>
  <c r="R281"/>
  <c r="P281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91"/>
  <c r="E7"/>
  <c r="E120"/>
  <c i="6" r="J39"/>
  <c r="J38"/>
  <c i="1" r="AY102"/>
  <c i="6" r="J37"/>
  <c i="1" r="AX102"/>
  <c i="6" r="BI381"/>
  <c r="BH381"/>
  <c r="BG381"/>
  <c r="BF381"/>
  <c r="T381"/>
  <c r="R381"/>
  <c r="P381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58"/>
  <c r="BH358"/>
  <c r="BG358"/>
  <c r="BF358"/>
  <c r="T358"/>
  <c r="T357"/>
  <c r="R358"/>
  <c r="R357"/>
  <c r="P358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09"/>
  <c r="BH309"/>
  <c r="BG309"/>
  <c r="BF309"/>
  <c r="T309"/>
  <c r="R309"/>
  <c r="P309"/>
  <c r="BI306"/>
  <c r="BH306"/>
  <c r="BG306"/>
  <c r="BF306"/>
  <c r="T306"/>
  <c r="R306"/>
  <c r="P306"/>
  <c r="BI297"/>
  <c r="BH297"/>
  <c r="BG297"/>
  <c r="BF297"/>
  <c r="T297"/>
  <c r="R297"/>
  <c r="P297"/>
  <c r="BI292"/>
  <c r="BH292"/>
  <c r="BG292"/>
  <c r="BF292"/>
  <c r="T292"/>
  <c r="R292"/>
  <c r="P292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3"/>
  <c r="BH153"/>
  <c r="BG153"/>
  <c r="BF153"/>
  <c r="T153"/>
  <c r="R153"/>
  <c r="P153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126"/>
  <c r="E7"/>
  <c r="E85"/>
  <c i="5" r="J39"/>
  <c r="J38"/>
  <c i="1" r="AY100"/>
  <c i="5" r="J37"/>
  <c i="1" r="AX100"/>
  <c i="5" r="BI619"/>
  <c r="BH619"/>
  <c r="BG619"/>
  <c r="BF619"/>
  <c r="T619"/>
  <c r="R619"/>
  <c r="P619"/>
  <c r="BI615"/>
  <c r="BH615"/>
  <c r="BG615"/>
  <c r="BF615"/>
  <c r="T615"/>
  <c r="R615"/>
  <c r="P615"/>
  <c r="BI610"/>
  <c r="BH610"/>
  <c r="BG610"/>
  <c r="BF610"/>
  <c r="T610"/>
  <c r="T609"/>
  <c r="R610"/>
  <c r="R609"/>
  <c r="P610"/>
  <c r="P609"/>
  <c r="BI603"/>
  <c r="BH603"/>
  <c r="BG603"/>
  <c r="BF603"/>
  <c r="T603"/>
  <c r="R603"/>
  <c r="P603"/>
  <c r="BI599"/>
  <c r="BH599"/>
  <c r="BG599"/>
  <c r="BF599"/>
  <c r="T599"/>
  <c r="R599"/>
  <c r="P599"/>
  <c r="BI591"/>
  <c r="BH591"/>
  <c r="BG591"/>
  <c r="BF591"/>
  <c r="T591"/>
  <c r="R591"/>
  <c r="P591"/>
  <c r="BI588"/>
  <c r="BH588"/>
  <c r="BG588"/>
  <c r="BF588"/>
  <c r="T588"/>
  <c r="R588"/>
  <c r="P588"/>
  <c r="BI584"/>
  <c r="BH584"/>
  <c r="BG584"/>
  <c r="BF584"/>
  <c r="T584"/>
  <c r="R584"/>
  <c r="P584"/>
  <c r="BI578"/>
  <c r="BH578"/>
  <c r="BG578"/>
  <c r="BF578"/>
  <c r="T578"/>
  <c r="R578"/>
  <c r="P578"/>
  <c r="BI572"/>
  <c r="BH572"/>
  <c r="BG572"/>
  <c r="BF572"/>
  <c r="T572"/>
  <c r="R572"/>
  <c r="P572"/>
  <c r="BI565"/>
  <c r="BH565"/>
  <c r="BG565"/>
  <c r="BF565"/>
  <c r="T565"/>
  <c r="R565"/>
  <c r="P565"/>
  <c r="BI558"/>
  <c r="BH558"/>
  <c r="BG558"/>
  <c r="BF558"/>
  <c r="T558"/>
  <c r="R558"/>
  <c r="P558"/>
  <c r="BI554"/>
  <c r="BH554"/>
  <c r="BG554"/>
  <c r="BF554"/>
  <c r="T554"/>
  <c r="R554"/>
  <c r="P554"/>
  <c r="BI546"/>
  <c r="BH546"/>
  <c r="BG546"/>
  <c r="BF546"/>
  <c r="T546"/>
  <c r="R546"/>
  <c r="P546"/>
  <c r="BI540"/>
  <c r="BH540"/>
  <c r="BG540"/>
  <c r="BF540"/>
  <c r="T540"/>
  <c r="R540"/>
  <c r="P540"/>
  <c r="BI534"/>
  <c r="BH534"/>
  <c r="BG534"/>
  <c r="BF534"/>
  <c r="T534"/>
  <c r="R534"/>
  <c r="P534"/>
  <c r="BI526"/>
  <c r="BH526"/>
  <c r="BG526"/>
  <c r="BF526"/>
  <c r="T526"/>
  <c r="R526"/>
  <c r="P526"/>
  <c r="BI521"/>
  <c r="BH521"/>
  <c r="BG521"/>
  <c r="BF521"/>
  <c r="T521"/>
  <c r="R521"/>
  <c r="P521"/>
  <c r="BI512"/>
  <c r="BH512"/>
  <c r="BG512"/>
  <c r="BF512"/>
  <c r="T512"/>
  <c r="R512"/>
  <c r="P512"/>
  <c r="BI509"/>
  <c r="BH509"/>
  <c r="BG509"/>
  <c r="BF509"/>
  <c r="T509"/>
  <c r="R509"/>
  <c r="P509"/>
  <c r="BI502"/>
  <c r="BH502"/>
  <c r="BG502"/>
  <c r="BF502"/>
  <c r="T502"/>
  <c r="R502"/>
  <c r="P502"/>
  <c r="BI499"/>
  <c r="BH499"/>
  <c r="BG499"/>
  <c r="BF499"/>
  <c r="T499"/>
  <c r="R499"/>
  <c r="P499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67"/>
  <c r="BH467"/>
  <c r="BG467"/>
  <c r="BF467"/>
  <c r="T467"/>
  <c r="R467"/>
  <c r="P467"/>
  <c r="BI464"/>
  <c r="BH464"/>
  <c r="BG464"/>
  <c r="BF464"/>
  <c r="T464"/>
  <c r="R464"/>
  <c r="P464"/>
  <c r="BI458"/>
  <c r="BH458"/>
  <c r="BG458"/>
  <c r="BF458"/>
  <c r="T458"/>
  <c r="R458"/>
  <c r="P458"/>
  <c r="BI456"/>
  <c r="BH456"/>
  <c r="BG456"/>
  <c r="BF456"/>
  <c r="T456"/>
  <c r="R456"/>
  <c r="P456"/>
  <c r="BI450"/>
  <c r="BH450"/>
  <c r="BG450"/>
  <c r="BF450"/>
  <c r="T450"/>
  <c r="R450"/>
  <c r="P450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29"/>
  <c r="BH429"/>
  <c r="BG429"/>
  <c r="BF429"/>
  <c r="T429"/>
  <c r="R429"/>
  <c r="P429"/>
  <c r="BI423"/>
  <c r="BH423"/>
  <c r="BG423"/>
  <c r="BF423"/>
  <c r="T423"/>
  <c r="R423"/>
  <c r="P423"/>
  <c r="BI419"/>
  <c r="BH419"/>
  <c r="BG419"/>
  <c r="BF419"/>
  <c r="T419"/>
  <c r="R419"/>
  <c r="P419"/>
  <c r="BI413"/>
  <c r="BH413"/>
  <c r="BG413"/>
  <c r="BF413"/>
  <c r="T413"/>
  <c r="R413"/>
  <c r="P413"/>
  <c r="BI409"/>
  <c r="BH409"/>
  <c r="BG409"/>
  <c r="BF409"/>
  <c r="T409"/>
  <c r="R409"/>
  <c r="P409"/>
  <c r="BI403"/>
  <c r="BH403"/>
  <c r="BG403"/>
  <c r="BF403"/>
  <c r="T403"/>
  <c r="R403"/>
  <c r="P403"/>
  <c r="BI379"/>
  <c r="BH379"/>
  <c r="BG379"/>
  <c r="BF379"/>
  <c r="T379"/>
  <c r="R379"/>
  <c r="P379"/>
  <c r="BI368"/>
  <c r="BH368"/>
  <c r="BG368"/>
  <c r="BF368"/>
  <c r="T368"/>
  <c r="R368"/>
  <c r="P368"/>
  <c r="BI352"/>
  <c r="BH352"/>
  <c r="BG352"/>
  <c r="BF352"/>
  <c r="T352"/>
  <c r="R352"/>
  <c r="P352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07"/>
  <c r="BH307"/>
  <c r="BG307"/>
  <c r="BF307"/>
  <c r="T307"/>
  <c r="R307"/>
  <c r="P307"/>
  <c r="BI300"/>
  <c r="BH300"/>
  <c r="BG300"/>
  <c r="BF300"/>
  <c r="T300"/>
  <c r="T299"/>
  <c r="R300"/>
  <c r="R299"/>
  <c r="P300"/>
  <c r="P299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49"/>
  <c r="BH249"/>
  <c r="BG249"/>
  <c r="BF249"/>
  <c r="T249"/>
  <c r="R249"/>
  <c r="P249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0"/>
  <c r="BH180"/>
  <c r="BG180"/>
  <c r="BF180"/>
  <c r="T180"/>
  <c r="R180"/>
  <c r="P180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94"/>
  <c r="J19"/>
  <c r="J14"/>
  <c r="J125"/>
  <c r="E7"/>
  <c r="E119"/>
  <c i="4" r="J39"/>
  <c r="J38"/>
  <c i="1" r="AY99"/>
  <c i="4" r="J37"/>
  <c i="1" r="AX99"/>
  <c i="4" r="BI693"/>
  <c r="BH693"/>
  <c r="BG693"/>
  <c r="BF693"/>
  <c r="T693"/>
  <c r="T692"/>
  <c r="R693"/>
  <c r="R692"/>
  <c r="P693"/>
  <c r="P692"/>
  <c r="BI685"/>
  <c r="BH685"/>
  <c r="BG685"/>
  <c r="BF685"/>
  <c r="T685"/>
  <c r="R685"/>
  <c r="P685"/>
  <c r="BI681"/>
  <c r="BH681"/>
  <c r="BG681"/>
  <c r="BF681"/>
  <c r="T681"/>
  <c r="R681"/>
  <c r="P681"/>
  <c r="BI677"/>
  <c r="BH677"/>
  <c r="BG677"/>
  <c r="BF677"/>
  <c r="T677"/>
  <c r="R677"/>
  <c r="P677"/>
  <c r="BI668"/>
  <c r="BH668"/>
  <c r="BG668"/>
  <c r="BF668"/>
  <c r="T668"/>
  <c r="R668"/>
  <c r="P668"/>
  <c r="BI665"/>
  <c r="BH665"/>
  <c r="BG665"/>
  <c r="BF665"/>
  <c r="T665"/>
  <c r="R665"/>
  <c r="P665"/>
  <c r="BI661"/>
  <c r="BH661"/>
  <c r="BG661"/>
  <c r="BF661"/>
  <c r="T661"/>
  <c r="R661"/>
  <c r="P661"/>
  <c r="BI657"/>
  <c r="BH657"/>
  <c r="BG657"/>
  <c r="BF657"/>
  <c r="T657"/>
  <c r="R657"/>
  <c r="P657"/>
  <c r="BI651"/>
  <c r="BH651"/>
  <c r="BG651"/>
  <c r="BF651"/>
  <c r="T651"/>
  <c r="R651"/>
  <c r="P651"/>
  <c r="BI644"/>
  <c r="BH644"/>
  <c r="BG644"/>
  <c r="BF644"/>
  <c r="T644"/>
  <c r="R644"/>
  <c r="P644"/>
  <c r="BI637"/>
  <c r="BH637"/>
  <c r="BG637"/>
  <c r="BF637"/>
  <c r="T637"/>
  <c r="R637"/>
  <c r="P637"/>
  <c r="BI633"/>
  <c r="BH633"/>
  <c r="BG633"/>
  <c r="BF633"/>
  <c r="T633"/>
  <c r="R633"/>
  <c r="P633"/>
  <c r="BI623"/>
  <c r="BH623"/>
  <c r="BG623"/>
  <c r="BF623"/>
  <c r="T623"/>
  <c r="R623"/>
  <c r="P623"/>
  <c r="BI616"/>
  <c r="BH616"/>
  <c r="BG616"/>
  <c r="BF616"/>
  <c r="T616"/>
  <c r="R616"/>
  <c r="P616"/>
  <c r="BI610"/>
  <c r="BH610"/>
  <c r="BG610"/>
  <c r="BF610"/>
  <c r="T610"/>
  <c r="R610"/>
  <c r="P610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5"/>
  <c r="BH595"/>
  <c r="BG595"/>
  <c r="BF595"/>
  <c r="T595"/>
  <c r="R595"/>
  <c r="P595"/>
  <c r="BI593"/>
  <c r="BH593"/>
  <c r="BG593"/>
  <c r="BF593"/>
  <c r="T593"/>
  <c r="R593"/>
  <c r="P593"/>
  <c r="BI588"/>
  <c r="BH588"/>
  <c r="BG588"/>
  <c r="BF588"/>
  <c r="T588"/>
  <c r="R588"/>
  <c r="P588"/>
  <c r="BI579"/>
  <c r="BH579"/>
  <c r="BG579"/>
  <c r="BF579"/>
  <c r="T579"/>
  <c r="R579"/>
  <c r="P579"/>
  <c r="BI572"/>
  <c r="BH572"/>
  <c r="BG572"/>
  <c r="BF572"/>
  <c r="T572"/>
  <c r="R572"/>
  <c r="P572"/>
  <c r="BI569"/>
  <c r="BH569"/>
  <c r="BG569"/>
  <c r="BF569"/>
  <c r="T569"/>
  <c r="R569"/>
  <c r="P569"/>
  <c r="BI563"/>
  <c r="BH563"/>
  <c r="BG563"/>
  <c r="BF563"/>
  <c r="T563"/>
  <c r="R563"/>
  <c r="P563"/>
  <c r="BI560"/>
  <c r="BH560"/>
  <c r="BG560"/>
  <c r="BF560"/>
  <c r="T560"/>
  <c r="R560"/>
  <c r="P560"/>
  <c r="BI554"/>
  <c r="BH554"/>
  <c r="BG554"/>
  <c r="BF554"/>
  <c r="T554"/>
  <c r="R554"/>
  <c r="P554"/>
  <c r="BI550"/>
  <c r="BH550"/>
  <c r="BG550"/>
  <c r="BF550"/>
  <c r="T550"/>
  <c r="R550"/>
  <c r="P550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18"/>
  <c r="BH518"/>
  <c r="BG518"/>
  <c r="BF518"/>
  <c r="T518"/>
  <c r="R518"/>
  <c r="P518"/>
  <c r="BI516"/>
  <c r="BH516"/>
  <c r="BG516"/>
  <c r="BF516"/>
  <c r="T516"/>
  <c r="R516"/>
  <c r="P516"/>
  <c r="BI512"/>
  <c r="BH512"/>
  <c r="BG512"/>
  <c r="BF512"/>
  <c r="T512"/>
  <c r="R512"/>
  <c r="P512"/>
  <c r="BI510"/>
  <c r="BH510"/>
  <c r="BG510"/>
  <c r="BF510"/>
  <c r="T510"/>
  <c r="R510"/>
  <c r="P510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87"/>
  <c r="BH487"/>
  <c r="BG487"/>
  <c r="BF487"/>
  <c r="T487"/>
  <c r="R487"/>
  <c r="P487"/>
  <c r="BI483"/>
  <c r="BH483"/>
  <c r="BG483"/>
  <c r="BF483"/>
  <c r="T483"/>
  <c r="R483"/>
  <c r="P483"/>
  <c r="BI481"/>
  <c r="BH481"/>
  <c r="BG481"/>
  <c r="BF481"/>
  <c r="T481"/>
  <c r="R481"/>
  <c r="P481"/>
  <c r="BI477"/>
  <c r="BH477"/>
  <c r="BG477"/>
  <c r="BF477"/>
  <c r="T477"/>
  <c r="R477"/>
  <c r="P477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0"/>
  <c r="BH460"/>
  <c r="BG460"/>
  <c r="BF460"/>
  <c r="T460"/>
  <c r="R460"/>
  <c r="P460"/>
  <c r="BI457"/>
  <c r="BH457"/>
  <c r="BG457"/>
  <c r="BF457"/>
  <c r="T457"/>
  <c r="R457"/>
  <c r="P457"/>
  <c r="BI450"/>
  <c r="BH450"/>
  <c r="BG450"/>
  <c r="BF450"/>
  <c r="T450"/>
  <c r="R450"/>
  <c r="P450"/>
  <c r="BI446"/>
  <c r="BH446"/>
  <c r="BG446"/>
  <c r="BF446"/>
  <c r="T446"/>
  <c r="R446"/>
  <c r="P446"/>
  <c r="BI437"/>
  <c r="BH437"/>
  <c r="BG437"/>
  <c r="BF437"/>
  <c r="T437"/>
  <c r="R437"/>
  <c r="P437"/>
  <c r="BI421"/>
  <c r="BH421"/>
  <c r="BG421"/>
  <c r="BF421"/>
  <c r="T421"/>
  <c r="R421"/>
  <c r="P421"/>
  <c r="BI416"/>
  <c r="BH416"/>
  <c r="BG416"/>
  <c r="BF416"/>
  <c r="T416"/>
  <c r="R416"/>
  <c r="P416"/>
  <c r="BI410"/>
  <c r="BH410"/>
  <c r="BG410"/>
  <c r="BF410"/>
  <c r="T410"/>
  <c r="R410"/>
  <c r="P410"/>
  <c r="BI401"/>
  <c r="BH401"/>
  <c r="BG401"/>
  <c r="BF401"/>
  <c r="T401"/>
  <c r="R401"/>
  <c r="P401"/>
  <c r="BI395"/>
  <c r="BH395"/>
  <c r="BG395"/>
  <c r="BF395"/>
  <c r="T395"/>
  <c r="R395"/>
  <c r="P395"/>
  <c r="BI379"/>
  <c r="BH379"/>
  <c r="BG379"/>
  <c r="BF379"/>
  <c r="T379"/>
  <c r="R379"/>
  <c r="P379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56"/>
  <c r="BH356"/>
  <c r="BG356"/>
  <c r="BF356"/>
  <c r="T356"/>
  <c r="T334"/>
  <c r="R356"/>
  <c r="R334"/>
  <c r="P356"/>
  <c r="P334"/>
  <c r="BI335"/>
  <c r="BH335"/>
  <c r="BG335"/>
  <c r="BF335"/>
  <c r="T335"/>
  <c r="R335"/>
  <c r="P335"/>
  <c r="BI332"/>
  <c r="BH332"/>
  <c r="BG332"/>
  <c r="BF332"/>
  <c r="T332"/>
  <c r="R332"/>
  <c r="P332"/>
  <c r="BI326"/>
  <c r="BH326"/>
  <c r="BG326"/>
  <c r="BF326"/>
  <c r="T326"/>
  <c r="R326"/>
  <c r="P326"/>
  <c r="BI324"/>
  <c r="BH324"/>
  <c r="BG324"/>
  <c r="BF324"/>
  <c r="T324"/>
  <c r="R324"/>
  <c r="P324"/>
  <c r="BI319"/>
  <c r="BH319"/>
  <c r="BG319"/>
  <c r="BF319"/>
  <c r="T319"/>
  <c r="R319"/>
  <c r="P319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6"/>
  <c r="BH296"/>
  <c r="BG296"/>
  <c r="BF296"/>
  <c r="T296"/>
  <c r="R296"/>
  <c r="P296"/>
  <c r="BI293"/>
  <c r="BH293"/>
  <c r="BG293"/>
  <c r="BF293"/>
  <c r="T293"/>
  <c r="R293"/>
  <c r="P293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25"/>
  <c r="BH225"/>
  <c r="BG225"/>
  <c r="BF225"/>
  <c r="T225"/>
  <c r="R225"/>
  <c r="P225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97"/>
  <c r="BH197"/>
  <c r="BG197"/>
  <c r="BF197"/>
  <c r="T197"/>
  <c r="R197"/>
  <c r="P197"/>
  <c r="BI190"/>
  <c r="BH190"/>
  <c r="BG190"/>
  <c r="BF190"/>
  <c r="T190"/>
  <c r="R190"/>
  <c r="P190"/>
  <c r="BI166"/>
  <c r="BH166"/>
  <c r="BG166"/>
  <c r="BF166"/>
  <c r="T166"/>
  <c r="R166"/>
  <c r="P166"/>
  <c r="BI159"/>
  <c r="BH159"/>
  <c r="BG159"/>
  <c r="BF159"/>
  <c r="T159"/>
  <c r="R159"/>
  <c r="P159"/>
  <c r="BI153"/>
  <c r="BH153"/>
  <c r="BG153"/>
  <c r="BF153"/>
  <c r="T153"/>
  <c r="R153"/>
  <c r="P153"/>
  <c r="BI145"/>
  <c r="BH145"/>
  <c r="BG145"/>
  <c r="BF145"/>
  <c r="T145"/>
  <c r="R145"/>
  <c r="P145"/>
  <c r="BI140"/>
  <c r="BH140"/>
  <c r="BG140"/>
  <c r="BF140"/>
  <c r="T140"/>
  <c r="R140"/>
  <c r="P140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3" r="J39"/>
  <c r="J38"/>
  <c i="1" r="AY97"/>
  <c i="3" r="J37"/>
  <c i="1" r="AX97"/>
  <c i="3"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J120"/>
  <c r="J119"/>
  <c r="F119"/>
  <c r="F117"/>
  <c r="E115"/>
  <c r="J94"/>
  <c r="J93"/>
  <c r="F93"/>
  <c r="F91"/>
  <c r="E89"/>
  <c r="J20"/>
  <c r="E20"/>
  <c r="F120"/>
  <c r="J19"/>
  <c r="J14"/>
  <c r="J91"/>
  <c r="E7"/>
  <c r="E85"/>
  <c i="2" r="J39"/>
  <c r="J38"/>
  <c i="1" r="AY96"/>
  <c i="2" r="J37"/>
  <c i="1" r="AX96"/>
  <c i="2"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94"/>
  <c r="J19"/>
  <c r="J14"/>
  <c r="J117"/>
  <c r="E7"/>
  <c r="E111"/>
  <c i="1" r="L90"/>
  <c r="AM90"/>
  <c r="AM89"/>
  <c r="L89"/>
  <c r="AM87"/>
  <c r="L87"/>
  <c r="L85"/>
  <c r="L84"/>
  <c i="2" r="J143"/>
  <c r="J136"/>
  <c r="F39"/>
  <c i="3" r="BK136"/>
  <c r="J130"/>
  <c i="4" r="J685"/>
  <c r="J593"/>
  <c r="J550"/>
  <c r="J527"/>
  <c r="BK498"/>
  <c r="J460"/>
  <c r="J356"/>
  <c r="J319"/>
  <c r="BK309"/>
  <c r="BK293"/>
  <c r="BK253"/>
  <c r="J644"/>
  <c r="J588"/>
  <c r="BK569"/>
  <c r="J522"/>
  <c r="BK481"/>
  <c r="J421"/>
  <c r="BK335"/>
  <c r="J286"/>
  <c r="J253"/>
  <c r="BK693"/>
  <c r="BK633"/>
  <c r="BK593"/>
  <c r="J487"/>
  <c r="BK467"/>
  <c r="J395"/>
  <c r="J693"/>
  <c r="BK665"/>
  <c r="J637"/>
  <c r="J546"/>
  <c r="J518"/>
  <c r="J506"/>
  <c r="BK496"/>
  <c r="BK372"/>
  <c r="BK216"/>
  <c r="J145"/>
  <c r="J204"/>
  <c r="BK190"/>
  <c i="5" r="J615"/>
  <c r="J591"/>
  <c r="J546"/>
  <c r="J509"/>
  <c r="J464"/>
  <c r="BK290"/>
  <c r="J236"/>
  <c r="BK155"/>
  <c r="J565"/>
  <c r="BK615"/>
  <c r="J499"/>
  <c r="BK328"/>
  <c r="BK275"/>
  <c r="J199"/>
  <c r="J572"/>
  <c r="BK464"/>
  <c r="BK419"/>
  <c r="BK467"/>
  <c r="J599"/>
  <c r="J526"/>
  <c r="J423"/>
  <c r="J352"/>
  <c r="BK193"/>
  <c r="J143"/>
  <c r="BK413"/>
  <c r="BK338"/>
  <c r="BK134"/>
  <c r="J379"/>
  <c r="BK221"/>
  <c r="J193"/>
  <c r="J155"/>
  <c r="J134"/>
  <c i="6" r="J317"/>
  <c r="BK276"/>
  <c r="J222"/>
  <c r="J214"/>
  <c r="BK186"/>
  <c r="J160"/>
  <c r="BK229"/>
  <c r="J352"/>
  <c r="J379"/>
  <c r="BK332"/>
  <c r="J279"/>
  <c r="J188"/>
  <c r="J315"/>
  <c r="J260"/>
  <c r="J209"/>
  <c r="J178"/>
  <c r="J369"/>
  <c r="BK234"/>
  <c r="BK358"/>
  <c r="BK269"/>
  <c r="J244"/>
  <c r="BK190"/>
  <c r="J340"/>
  <c r="BK286"/>
  <c r="BK242"/>
  <c r="BK207"/>
  <c r="BK309"/>
  <c r="BK279"/>
  <c r="J181"/>
  <c r="J147"/>
  <c r="BK160"/>
  <c i="7" r="J353"/>
  <c r="J329"/>
  <c r="BK314"/>
  <c r="BK288"/>
  <c r="BK252"/>
  <c r="J168"/>
  <c r="J320"/>
  <c r="J303"/>
  <c r="BK267"/>
  <c r="J246"/>
  <c r="J141"/>
  <c r="BK277"/>
  <c r="BK238"/>
  <c r="BK270"/>
  <c i="4" r="BK651"/>
  <c r="BK534"/>
  <c r="BK506"/>
  <c r="BK471"/>
  <c r="BK401"/>
  <c r="J302"/>
  <c r="J279"/>
  <c r="J259"/>
  <c r="J216"/>
  <c r="J665"/>
  <c r="J616"/>
  <c r="BK560"/>
  <c r="J477"/>
  <c r="BK421"/>
  <c r="J368"/>
  <c r="J681"/>
  <c r="BK616"/>
  <c r="BK502"/>
  <c r="BK395"/>
  <c r="BK145"/>
  <c r="BK270"/>
  <c r="BK197"/>
  <c r="BK225"/>
  <c r="J225"/>
  <c i="5" r="BK521"/>
  <c r="BK480"/>
  <c r="J419"/>
  <c r="J226"/>
  <c r="J148"/>
  <c r="BK445"/>
  <c r="J584"/>
  <c r="J502"/>
  <c r="BK429"/>
  <c r="BK287"/>
  <c r="J231"/>
  <c r="BK215"/>
  <c r="BK578"/>
  <c r="BK534"/>
  <c r="J450"/>
  <c r="BK333"/>
  <c r="J275"/>
  <c r="J429"/>
  <c r="J558"/>
  <c r="J534"/>
  <c r="BK409"/>
  <c r="J328"/>
  <c r="BK167"/>
  <c r="BK483"/>
  <c r="BK199"/>
  <c r="BK300"/>
  <c r="BK270"/>
  <c r="BK187"/>
  <c r="J187"/>
  <c r="BK162"/>
  <c i="6" r="J347"/>
  <c r="J297"/>
  <c r="J250"/>
  <c r="BK216"/>
  <c r="J190"/>
  <c r="J143"/>
  <c r="BK379"/>
  <c r="BK354"/>
  <c r="BK342"/>
  <c r="BK375"/>
  <c r="BK344"/>
  <c r="J284"/>
  <c r="J196"/>
  <c r="BK178"/>
  <c r="BK349"/>
  <c r="J269"/>
  <c r="J258"/>
  <c r="BK211"/>
  <c r="J198"/>
  <c r="J172"/>
  <c r="BK372"/>
  <c r="BK271"/>
  <c r="J248"/>
  <c r="BK214"/>
  <c r="BK334"/>
  <c r="BK260"/>
  <c r="BK181"/>
  <c r="BK317"/>
  <c r="J292"/>
  <c r="BK250"/>
  <c r="BK232"/>
  <c r="J176"/>
  <c r="J286"/>
  <c r="J246"/>
  <c r="BK196"/>
  <c r="BK135"/>
  <c r="BK176"/>
  <c i="7" r="BK353"/>
  <c r="BK334"/>
  <c r="BK320"/>
  <c r="J297"/>
  <c r="J261"/>
  <c r="J254"/>
  <c r="BK338"/>
  <c r="J322"/>
  <c r="BK312"/>
  <c r="J288"/>
  <c r="BK263"/>
  <c r="BK249"/>
  <c r="BK233"/>
  <c r="J139"/>
  <c r="J272"/>
  <c r="BK261"/>
  <c r="J176"/>
  <c r="BK291"/>
  <c i="2" r="BK143"/>
  <c r="BK132"/>
  <c r="J129"/>
  <c r="F37"/>
  <c i="3" r="BK126"/>
  <c r="BK133"/>
  <c i="4" r="BK677"/>
  <c r="J651"/>
  <c r="J623"/>
  <c r="BK599"/>
  <c r="J560"/>
  <c r="J534"/>
  <c r="J467"/>
  <c r="BK364"/>
  <c r="J324"/>
  <c r="J309"/>
  <c r="J190"/>
  <c r="J599"/>
  <c r="J563"/>
  <c r="J538"/>
  <c r="J524"/>
  <c r="J496"/>
  <c r="J450"/>
  <c r="BK416"/>
  <c r="J296"/>
  <c r="J263"/>
  <c r="J140"/>
  <c r="BK644"/>
  <c r="BK601"/>
  <c r="BK483"/>
  <c r="J471"/>
  <c r="J401"/>
  <c r="J335"/>
  <c r="J657"/>
  <c r="J633"/>
  <c r="BK522"/>
  <c r="J512"/>
  <c r="J498"/>
  <c r="BK437"/>
  <c r="J326"/>
  <c r="BK477"/>
  <c r="J475"/>
  <c r="BK159"/>
  <c r="J159"/>
  <c r="BK140"/>
  <c i="5" r="BK610"/>
  <c r="J578"/>
  <c r="BK526"/>
  <c r="J489"/>
  <c r="BK450"/>
  <c r="J300"/>
  <c r="BK249"/>
  <c r="J162"/>
  <c r="J480"/>
  <c r="BK546"/>
  <c r="BK486"/>
  <c r="J290"/>
  <c r="J278"/>
  <c r="J221"/>
  <c r="J588"/>
  <c r="J540"/>
  <c r="J445"/>
  <c r="J413"/>
  <c r="BK294"/>
  <c r="J255"/>
  <c r="BK603"/>
  <c r="BK540"/>
  <c r="J458"/>
  <c r="J368"/>
  <c r="J180"/>
  <c r="J139"/>
  <c r="J409"/>
  <c r="BK307"/>
  <c r="BK259"/>
  <c i="6" r="J220"/>
  <c r="BK188"/>
  <c r="J375"/>
  <c r="J349"/>
  <c r="BK258"/>
  <c r="J226"/>
  <c r="BK340"/>
  <c r="J267"/>
  <c r="BK246"/>
  <c r="BK226"/>
  <c r="J207"/>
  <c r="BK147"/>
  <c r="BK297"/>
  <c r="J252"/>
  <c r="J224"/>
  <c r="J332"/>
  <c r="BK284"/>
  <c r="BK198"/>
  <c r="BK153"/>
  <c r="BK209"/>
  <c r="J137"/>
  <c i="7" r="BK332"/>
  <c r="BK324"/>
  <c r="J308"/>
  <c r="BK231"/>
  <c r="J334"/>
  <c r="J324"/>
  <c r="BK306"/>
  <c r="BK272"/>
  <c r="J252"/>
  <c r="BK244"/>
  <c r="J143"/>
  <c r="J281"/>
  <c r="J267"/>
  <c r="J236"/>
  <c r="BK147"/>
  <c r="J263"/>
  <c r="J157"/>
  <c i="8" r="F34"/>
  <c r="J34"/>
  <c i="1" r="AW104"/>
  <c i="9" r="BK213"/>
  <c r="BK201"/>
  <c r="J167"/>
  <c r="J151"/>
  <c r="J145"/>
  <c r="J131"/>
  <c r="J213"/>
  <c r="J193"/>
  <c r="J210"/>
  <c r="BK181"/>
  <c r="BK167"/>
  <c r="BK151"/>
  <c r="BK126"/>
  <c r="J153"/>
  <c r="BK161"/>
  <c r="BK129"/>
  <c r="BK145"/>
  <c r="BK135"/>
  <c i="2" r="J126"/>
  <c r="J132"/>
  <c i="1" r="AS95"/>
  <c i="4" r="BK681"/>
  <c r="J569"/>
  <c r="BK510"/>
  <c r="BK446"/>
  <c r="BK313"/>
  <c r="J270"/>
  <c r="BK637"/>
  <c r="J540"/>
  <c r="J446"/>
  <c r="BK286"/>
  <c r="BK242"/>
  <c r="J610"/>
  <c r="BK450"/>
  <c r="J153"/>
  <c i="5" r="BK588"/>
  <c r="J467"/>
  <c r="BK267"/>
  <c r="BK143"/>
  <c r="J521"/>
  <c r="BK379"/>
  <c r="J209"/>
  <c r="BK456"/>
  <c r="J307"/>
  <c r="J610"/>
  <c r="J486"/>
  <c r="J242"/>
  <c r="BK368"/>
  <c r="BK403"/>
  <c r="BK255"/>
  <c i="6" r="BK352"/>
  <c r="J263"/>
  <c r="BK205"/>
  <c r="J135"/>
  <c r="J344"/>
  <c r="J342"/>
  <c r="BK274"/>
  <c r="J337"/>
  <c r="J238"/>
  <c r="J168"/>
  <c r="BK238"/>
  <c r="J274"/>
  <c r="BK222"/>
  <c r="BK306"/>
  <c r="BK240"/>
  <c r="BK324"/>
  <c r="J242"/>
  <c r="BK141"/>
  <c i="7" r="J312"/>
  <c r="J242"/>
  <c r="BK329"/>
  <c r="BK308"/>
  <c r="BK265"/>
  <c r="J238"/>
  <c r="BK259"/>
  <c i="9" r="J149"/>
  <c r="J199"/>
  <c r="BK187"/>
  <c r="BK170"/>
  <c r="BK158"/>
  <c r="BK133"/>
  <c r="J155"/>
  <c r="BK191"/>
  <c r="BK155"/>
  <c r="J201"/>
  <c r="J141"/>
  <c i="1" r="AS98"/>
  <c i="2" r="F38"/>
  <c i="3" r="J136"/>
  <c i="4" r="J668"/>
  <c r="BK563"/>
  <c r="BK540"/>
  <c r="BK524"/>
  <c r="BK487"/>
  <c r="J372"/>
  <c r="BK326"/>
  <c r="J313"/>
  <c r="BK296"/>
  <c r="BK259"/>
  <c r="BK610"/>
  <c r="J572"/>
  <c r="BK527"/>
  <c r="BK512"/>
  <c r="J306"/>
  <c r="BK267"/>
  <c r="J166"/>
  <c r="BK579"/>
  <c r="BK410"/>
  <c r="J364"/>
  <c r="BK595"/>
  <c r="BK542"/>
  <c r="J510"/>
  <c r="J492"/>
  <c r="J332"/>
  <c i="5" r="J554"/>
  <c r="BK441"/>
  <c r="J287"/>
  <c r="J619"/>
  <c r="BK554"/>
  <c r="BK499"/>
  <c r="J333"/>
  <c r="BK231"/>
  <c r="BK599"/>
  <c r="J215"/>
  <c r="J267"/>
  <c r="J262"/>
  <c r="BK180"/>
  <c r="BK148"/>
  <c i="6" r="BK337"/>
  <c r="BK265"/>
  <c r="J218"/>
  <c r="BK168"/>
  <c r="J141"/>
  <c r="J358"/>
  <c r="BK315"/>
  <c r="BK347"/>
  <c r="J306"/>
  <c r="J193"/>
  <c r="BK139"/>
  <c r="J324"/>
  <c r="BK267"/>
  <c r="J232"/>
  <c r="J203"/>
  <c r="J165"/>
  <c r="BK328"/>
  <c r="BK263"/>
  <c r="J229"/>
  <c r="BK292"/>
  <c r="BK255"/>
  <c r="BK224"/>
  <c r="J216"/>
  <c r="J139"/>
  <c r="J265"/>
  <c r="BK236"/>
  <c r="BK218"/>
  <c i="2" r="BK129"/>
  <c r="J36"/>
  <c i="4" r="BK661"/>
  <c r="J601"/>
  <c r="BK538"/>
  <c r="BK504"/>
  <c r="J457"/>
  <c r="BK324"/>
  <c r="BK282"/>
  <c r="BK605"/>
  <c r="BK546"/>
  <c r="J437"/>
  <c r="J282"/>
  <c r="BK668"/>
  <c r="BK550"/>
  <c r="J416"/>
  <c r="J677"/>
  <c r="J516"/>
  <c r="BK356"/>
  <c r="BK279"/>
  <c r="BK210"/>
  <c r="BK132"/>
  <c i="5" r="BK565"/>
  <c r="J403"/>
  <c r="J259"/>
  <c r="J603"/>
  <c r="BK489"/>
  <c r="J249"/>
  <c r="J294"/>
  <c r="J270"/>
  <c r="J167"/>
  <c i="6" r="J309"/>
  <c r="BK220"/>
  <c r="BK184"/>
  <c r="BK369"/>
  <c r="BK319"/>
  <c r="J276"/>
  <c r="J236"/>
  <c r="BK330"/>
  <c r="J234"/>
  <c r="J319"/>
  <c r="J205"/>
  <c r="J211"/>
  <c r="BK137"/>
  <c i="7" r="BK327"/>
  <c r="J265"/>
  <c r="BK349"/>
  <c r="J317"/>
  <c r="J259"/>
  <c r="BK303"/>
  <c r="BK229"/>
  <c r="J257"/>
  <c r="BK254"/>
  <c r="J249"/>
  <c r="BK246"/>
  <c r="J233"/>
  <c r="J231"/>
  <c r="BK227"/>
  <c r="J227"/>
  <c r="BK225"/>
  <c r="J225"/>
  <c r="J222"/>
  <c r="BK219"/>
  <c r="J219"/>
  <c r="BK216"/>
  <c r="J216"/>
  <c r="BK214"/>
  <c r="J214"/>
  <c r="BK212"/>
  <c r="BK210"/>
  <c r="BK208"/>
  <c r="BK205"/>
  <c r="BK203"/>
  <c r="BK201"/>
  <c r="BK198"/>
  <c r="BK195"/>
  <c r="BK190"/>
  <c r="J190"/>
  <c r="J188"/>
  <c r="BK185"/>
  <c r="BK182"/>
  <c r="J180"/>
  <c r="BK178"/>
  <c r="BK176"/>
  <c r="J173"/>
  <c r="J170"/>
  <c r="BK168"/>
  <c r="J152"/>
  <c r="J147"/>
  <c r="BK137"/>
  <c r="BK222"/>
  <c r="J212"/>
  <c r="J210"/>
  <c r="J208"/>
  <c r="J205"/>
  <c r="J203"/>
  <c r="J201"/>
  <c r="J198"/>
  <c r="J195"/>
  <c r="BK188"/>
  <c r="J185"/>
  <c r="J182"/>
  <c r="J178"/>
  <c r="BK173"/>
  <c r="BK170"/>
  <c r="J164"/>
  <c r="BK152"/>
  <c r="BK143"/>
  <c r="BK141"/>
  <c r="BK139"/>
  <c r="J229"/>
  <c r="BK164"/>
  <c r="BK157"/>
  <c r="J135"/>
  <c i="8" r="BK121"/>
  <c r="J121"/>
  <c r="F36"/>
  <c i="1" r="BC104"/>
  <c i="8" r="F35"/>
  <c i="1" r="BB104"/>
  <c i="9" r="BK207"/>
  <c r="BK199"/>
  <c r="J197"/>
  <c r="J195"/>
  <c r="BK193"/>
  <c r="BK189"/>
  <c r="J179"/>
  <c r="BK164"/>
  <c r="J147"/>
  <c r="J135"/>
  <c r="J129"/>
  <c r="J126"/>
  <c r="BK195"/>
  <c r="J183"/>
  <c r="J207"/>
  <c r="J164"/>
  <c r="BK147"/>
  <c r="J139"/>
  <c r="BK185"/>
  <c r="BK197"/>
  <c r="J185"/>
  <c r="BK141"/>
  <c r="BK149"/>
  <c r="J161"/>
  <c i="2" r="BK136"/>
  <c r="J139"/>
  <c r="F36"/>
  <c i="3" r="J133"/>
  <c r="J126"/>
  <c i="4" r="BK657"/>
  <c r="BK588"/>
  <c r="BK544"/>
  <c r="BK516"/>
  <c r="J483"/>
  <c r="J410"/>
  <c r="BK319"/>
  <c r="BK302"/>
  <c r="J267"/>
  <c r="J661"/>
  <c r="J579"/>
  <c r="J544"/>
  <c r="BK518"/>
  <c r="BK460"/>
  <c r="BK368"/>
  <c r="J293"/>
  <c r="BK247"/>
  <c r="BK153"/>
  <c r="BK623"/>
  <c r="J554"/>
  <c r="BK475"/>
  <c r="J379"/>
  <c r="BK685"/>
  <c r="BK572"/>
  <c r="J531"/>
  <c r="J504"/>
  <c r="J481"/>
  <c r="J197"/>
  <c r="BK263"/>
  <c r="J247"/>
  <c r="BK166"/>
  <c i="5" r="BK619"/>
  <c r="BK584"/>
  <c r="J512"/>
  <c r="BK423"/>
  <c r="BK283"/>
  <c r="BK209"/>
  <c r="J437"/>
  <c r="BK512"/>
  <c r="J441"/>
  <c r="J283"/>
  <c r="BK591"/>
  <c r="BK509"/>
  <c i="6" r="J372"/>
  <c r="J184"/>
  <c r="BK193"/>
  <c r="J153"/>
  <c i="7" r="J349"/>
  <c r="BK317"/>
  <c r="J291"/>
  <c r="BK257"/>
  <c r="BK236"/>
  <c r="J332"/>
  <c r="J314"/>
  <c r="BK281"/>
  <c r="BK242"/>
  <c r="J137"/>
  <c r="J270"/>
  <c r="BK180"/>
  <c i="9" r="J191"/>
  <c r="J177"/>
  <c r="BK173"/>
  <c r="BK137"/>
  <c r="BK177"/>
  <c r="J187"/>
  <c r="J133"/>
  <c r="J143"/>
  <c i="2" r="BK126"/>
  <c r="BK139"/>
  <c i="1" r="AS101"/>
  <c i="3" r="BK130"/>
  <c i="4" r="J605"/>
  <c r="BK531"/>
  <c r="BK492"/>
  <c r="BK332"/>
  <c r="BK306"/>
  <c r="J210"/>
  <c r="J595"/>
  <c r="J542"/>
  <c r="J502"/>
  <c r="BK379"/>
  <c r="BK554"/>
  <c r="BK457"/>
  <c r="J132"/>
  <c r="J242"/>
  <c r="BK204"/>
  <c i="5" r="BK558"/>
  <c r="BK437"/>
  <c r="BK262"/>
  <c r="BK458"/>
  <c r="J456"/>
  <c r="BK226"/>
  <c r="BK502"/>
  <c r="BK352"/>
  <c r="BK572"/>
  <c r="J483"/>
  <c r="BK236"/>
  <c r="BK278"/>
  <c r="BK242"/>
  <c r="J338"/>
  <c r="BK139"/>
  <c i="6" r="BK252"/>
  <c r="BK203"/>
  <c r="J381"/>
  <c r="BK381"/>
  <c r="J330"/>
  <c r="J354"/>
  <c r="BK244"/>
  <c r="J186"/>
  <c r="J255"/>
  <c r="J328"/>
  <c r="J240"/>
  <c r="BK165"/>
  <c r="BK248"/>
  <c r="J334"/>
  <c r="J271"/>
  <c r="BK143"/>
  <c r="BK172"/>
  <c i="7" r="J338"/>
  <c r="BK322"/>
  <c r="J277"/>
  <c r="J244"/>
  <c r="J327"/>
  <c r="BK297"/>
  <c r="J240"/>
  <c r="J306"/>
  <c r="BK240"/>
  <c r="BK135"/>
  <c i="8" r="F37"/>
  <c i="1" r="BD104"/>
  <c i="9" r="BK210"/>
  <c r="BK183"/>
  <c r="J170"/>
  <c r="J158"/>
  <c r="BK139"/>
  <c r="J204"/>
  <c r="J189"/>
  <c r="BK204"/>
  <c r="BK179"/>
  <c r="BK153"/>
  <c r="BK143"/>
  <c r="J124"/>
  <c r="BK124"/>
  <c r="J181"/>
  <c r="J173"/>
  <c r="J137"/>
  <c r="BK131"/>
  <c i="7" l="1" r="R347"/>
  <c i="6" r="R202"/>
  <c r="R378"/>
  <c r="P175"/>
  <c r="P174"/>
  <c i="3" r="BK129"/>
  <c r="J129"/>
  <c r="J101"/>
  <c i="4" r="BK526"/>
  <c r="J526"/>
  <c r="J105"/>
  <c i="5" r="P306"/>
  <c r="T545"/>
  <c i="6" r="P278"/>
  <c r="T175"/>
  <c r="T174"/>
  <c r="R368"/>
  <c r="R367"/>
  <c i="2" r="R125"/>
  <c r="R124"/>
  <c r="R123"/>
  <c i="3" r="R129"/>
  <c r="R124"/>
  <c r="R123"/>
  <c i="4" r="BK318"/>
  <c r="J318"/>
  <c r="J101"/>
  <c i="5" r="T337"/>
  <c r="R449"/>
  <c i="4" r="BK131"/>
  <c r="J131"/>
  <c r="J100"/>
  <c r="T318"/>
  <c r="BK470"/>
  <c r="J470"/>
  <c r="J104"/>
  <c r="P622"/>
  <c i="5" r="P133"/>
  <c r="T306"/>
  <c r="R545"/>
  <c i="6" r="BK278"/>
  <c r="J278"/>
  <c r="J106"/>
  <c r="R134"/>
  <c r="R133"/>
  <c i="2" r="BK125"/>
  <c r="J125"/>
  <c r="J100"/>
  <c i="4" r="BK363"/>
  <c r="J363"/>
  <c r="J103"/>
  <c r="R526"/>
  <c i="5" r="P466"/>
  <c r="P614"/>
  <c r="P613"/>
  <c i="6" r="P134"/>
  <c r="P133"/>
  <c i="3" r="T129"/>
  <c r="T124"/>
  <c r="T123"/>
  <c i="4" r="T363"/>
  <c r="T622"/>
  <c i="5" r="R133"/>
  <c r="BK466"/>
  <c r="J466"/>
  <c r="J105"/>
  <c i="6" r="BK202"/>
  <c r="J202"/>
  <c r="J105"/>
  <c r="P378"/>
  <c i="4" r="R363"/>
  <c r="R622"/>
  <c i="5" r="R337"/>
  <c r="P449"/>
  <c i="6" r="P202"/>
  <c r="P201"/>
  <c i="2" r="P125"/>
  <c r="P124"/>
  <c r="P123"/>
  <c i="1" r="AU96"/>
  <c i="4" r="P131"/>
  <c r="P318"/>
  <c r="R470"/>
  <c r="BK622"/>
  <c r="J622"/>
  <c r="J106"/>
  <c i="5" r="BK337"/>
  <c r="J337"/>
  <c r="J103"/>
  <c r="P545"/>
  <c i="6" r="BK175"/>
  <c r="J175"/>
  <c r="J103"/>
  <c i="2" r="T125"/>
  <c r="T124"/>
  <c r="T123"/>
  <c i="3" r="P129"/>
  <c r="P124"/>
  <c r="P123"/>
  <c i="1" r="AU97"/>
  <c i="4" r="R131"/>
  <c r="R130"/>
  <c r="R129"/>
  <c r="R318"/>
  <c r="P470"/>
  <c r="T526"/>
  <c i="5" r="P337"/>
  <c r="BK449"/>
  <c r="J449"/>
  <c r="J104"/>
  <c r="T449"/>
  <c r="R614"/>
  <c r="R613"/>
  <c i="6" r="T202"/>
  <c r="BK368"/>
  <c r="J368"/>
  <c r="J109"/>
  <c r="BK378"/>
  <c r="J378"/>
  <c r="J110"/>
  <c r="T134"/>
  <c r="T133"/>
  <c i="5" r="T133"/>
  <c r="R306"/>
  <c r="T466"/>
  <c r="T614"/>
  <c r="T613"/>
  <c i="7" r="R134"/>
  <c r="R133"/>
  <c r="R167"/>
  <c r="R166"/>
  <c r="BK269"/>
  <c r="J269"/>
  <c r="J106"/>
  <c i="6" r="T278"/>
  <c r="R278"/>
  <c r="T378"/>
  <c i="7" r="T134"/>
  <c r="T133"/>
  <c r="P167"/>
  <c r="P166"/>
  <c r="T167"/>
  <c r="T166"/>
  <c r="R269"/>
  <c i="4" r="P363"/>
  <c r="P526"/>
  <c i="5" r="BK133"/>
  <c r="BK132"/>
  <c r="J132"/>
  <c r="J99"/>
  <c r="BK306"/>
  <c r="J306"/>
  <c r="J102"/>
  <c r="BK545"/>
  <c r="J545"/>
  <c r="J106"/>
  <c r="BK614"/>
  <c r="J614"/>
  <c r="J109"/>
  <c i="6" r="R175"/>
  <c r="R174"/>
  <c r="P368"/>
  <c r="P367"/>
  <c i="7" r="BK134"/>
  <c r="P194"/>
  <c r="P193"/>
  <c r="T269"/>
  <c r="T194"/>
  <c r="T193"/>
  <c r="R194"/>
  <c r="R193"/>
  <c i="9" r="R128"/>
  <c i="4" r="T131"/>
  <c r="T130"/>
  <c r="T129"/>
  <c r="T470"/>
  <c i="5" r="R466"/>
  <c i="6" r="BK134"/>
  <c r="J134"/>
  <c r="J100"/>
  <c r="T368"/>
  <c r="T367"/>
  <c i="9" r="T123"/>
  <c r="P128"/>
  <c r="P176"/>
  <c i="7" r="P134"/>
  <c r="P133"/>
  <c r="BK167"/>
  <c r="BK166"/>
  <c r="J166"/>
  <c r="J102"/>
  <c r="BK194"/>
  <c r="BK193"/>
  <c r="J193"/>
  <c r="J104"/>
  <c r="P269"/>
  <c i="9" r="BK123"/>
  <c r="P123"/>
  <c r="R123"/>
  <c r="BK128"/>
  <c r="J128"/>
  <c r="J99"/>
  <c r="T128"/>
  <c r="BK157"/>
  <c r="J157"/>
  <c r="J100"/>
  <c r="P157"/>
  <c r="R157"/>
  <c r="T157"/>
  <c r="BK176"/>
  <c r="J176"/>
  <c r="J101"/>
  <c r="R176"/>
  <c r="T176"/>
  <c i="4" r="BK334"/>
  <c r="J334"/>
  <c r="J102"/>
  <c i="5" r="BK299"/>
  <c r="J299"/>
  <c r="J101"/>
  <c i="6" r="BK171"/>
  <c r="J171"/>
  <c r="J101"/>
  <c r="BK357"/>
  <c r="J357"/>
  <c r="J107"/>
  <c i="2" r="BK142"/>
  <c r="J142"/>
  <c r="J101"/>
  <c i="3" r="BK125"/>
  <c r="BK124"/>
  <c r="J124"/>
  <c r="J99"/>
  <c i="5" r="BK609"/>
  <c r="J609"/>
  <c r="J107"/>
  <c i="7" r="BK163"/>
  <c r="J163"/>
  <c r="J101"/>
  <c i="4" r="BK692"/>
  <c r="J692"/>
  <c r="J107"/>
  <c i="7" r="BK337"/>
  <c r="J337"/>
  <c r="J107"/>
  <c r="BK348"/>
  <c r="J348"/>
  <c r="J109"/>
  <c r="BK352"/>
  <c r="J352"/>
  <c r="J110"/>
  <c i="8" r="BK120"/>
  <c r="BK119"/>
  <c r="BK118"/>
  <c r="J118"/>
  <c r="J96"/>
  <c i="9" r="BE137"/>
  <c r="J89"/>
  <c r="E111"/>
  <c r="F118"/>
  <c r="BE129"/>
  <c r="BE131"/>
  <c r="BE149"/>
  <c r="BE153"/>
  <c r="BE151"/>
  <c r="BE183"/>
  <c r="BE195"/>
  <c r="BE135"/>
  <c r="BE158"/>
  <c r="BE161"/>
  <c r="BE164"/>
  <c r="BE173"/>
  <c i="8" r="J120"/>
  <c r="J98"/>
  <c i="9" r="BE124"/>
  <c r="BE139"/>
  <c r="BE141"/>
  <c r="BE147"/>
  <c r="BE170"/>
  <c r="BE187"/>
  <c r="BE189"/>
  <c r="BE191"/>
  <c r="BE193"/>
  <c r="BE197"/>
  <c r="BE199"/>
  <c r="BE201"/>
  <c r="BE207"/>
  <c r="BE210"/>
  <c r="BE213"/>
  <c r="BE177"/>
  <c r="BE179"/>
  <c r="BE181"/>
  <c r="BE126"/>
  <c r="BE133"/>
  <c r="BE143"/>
  <c r="BE145"/>
  <c r="BE155"/>
  <c r="BE167"/>
  <c r="BE185"/>
  <c r="BE204"/>
  <c i="7" r="J134"/>
  <c r="J100"/>
  <c r="J167"/>
  <c r="J103"/>
  <c r="J194"/>
  <c r="J105"/>
  <c i="8" r="J89"/>
  <c r="F92"/>
  <c r="E108"/>
  <c r="BE121"/>
  <c i="1" r="BA104"/>
  <c i="6" r="BK201"/>
  <c r="J201"/>
  <c r="J104"/>
  <c r="BK174"/>
  <c r="J174"/>
  <c r="J102"/>
  <c i="7" r="J126"/>
  <c r="BE139"/>
  <c i="6" r="BK367"/>
  <c r="J367"/>
  <c r="J108"/>
  <c i="7" r="BE141"/>
  <c r="E85"/>
  <c r="BE137"/>
  <c r="BE178"/>
  <c r="BE188"/>
  <c r="BE190"/>
  <c r="BE198"/>
  <c r="BE205"/>
  <c r="BE208"/>
  <c r="BE210"/>
  <c r="BE212"/>
  <c r="BE214"/>
  <c r="BE238"/>
  <c r="BE164"/>
  <c r="BE173"/>
  <c r="BE180"/>
  <c r="BE182"/>
  <c r="BE185"/>
  <c r="BE195"/>
  <c r="BE201"/>
  <c r="BE203"/>
  <c r="BE216"/>
  <c r="BE219"/>
  <c r="BE222"/>
  <c r="BE225"/>
  <c r="BE227"/>
  <c r="BE249"/>
  <c r="BE252"/>
  <c r="BE272"/>
  <c r="BE281"/>
  <c r="F129"/>
  <c r="BE157"/>
  <c r="BE168"/>
  <c r="BE170"/>
  <c r="BE240"/>
  <c r="BE242"/>
  <c r="BE244"/>
  <c r="BE246"/>
  <c r="BE254"/>
  <c r="BE257"/>
  <c r="BE263"/>
  <c r="BE265"/>
  <c r="BE277"/>
  <c r="BE288"/>
  <c r="BE291"/>
  <c i="6" r="BK133"/>
  <c r="BK132"/>
  <c r="J132"/>
  <c r="J98"/>
  <c i="7" r="BE135"/>
  <c r="BE143"/>
  <c r="BE147"/>
  <c r="BE152"/>
  <c r="BE176"/>
  <c r="BE229"/>
  <c r="BE233"/>
  <c r="BE259"/>
  <c r="BE297"/>
  <c r="BE308"/>
  <c r="BE312"/>
  <c r="BE317"/>
  <c r="BE327"/>
  <c r="BE231"/>
  <c r="BE236"/>
  <c r="BE261"/>
  <c r="BE267"/>
  <c r="BE270"/>
  <c r="BE303"/>
  <c r="BE306"/>
  <c r="BE314"/>
  <c r="BE320"/>
  <c r="BE322"/>
  <c r="BE324"/>
  <c r="BE329"/>
  <c r="BE332"/>
  <c r="BE334"/>
  <c r="BE338"/>
  <c r="BE349"/>
  <c r="BE353"/>
  <c i="6" r="J91"/>
  <c r="F129"/>
  <c i="5" r="J133"/>
  <c r="J100"/>
  <c i="6" r="E120"/>
  <c r="BE205"/>
  <c r="BE168"/>
  <c r="BE220"/>
  <c r="BE198"/>
  <c r="BE216"/>
  <c r="BE238"/>
  <c r="BE186"/>
  <c r="BE193"/>
  <c r="BE203"/>
  <c r="BE207"/>
  <c r="BE234"/>
  <c r="BE244"/>
  <c r="BE258"/>
  <c r="BE274"/>
  <c r="BE276"/>
  <c r="BE172"/>
  <c r="BE214"/>
  <c r="BE246"/>
  <c r="BE248"/>
  <c r="BE260"/>
  <c r="BE309"/>
  <c r="BE315"/>
  <c r="BE324"/>
  <c r="BE160"/>
  <c r="BE196"/>
  <c r="BE211"/>
  <c r="BE226"/>
  <c r="BE252"/>
  <c r="BE265"/>
  <c r="BE286"/>
  <c r="BE319"/>
  <c r="BE337"/>
  <c r="BE349"/>
  <c r="BE224"/>
  <c r="BE232"/>
  <c r="BE236"/>
  <c r="BE242"/>
  <c r="BE269"/>
  <c r="BE332"/>
  <c r="BE344"/>
  <c r="BE352"/>
  <c r="BE379"/>
  <c r="BE184"/>
  <c r="BE218"/>
  <c r="BE222"/>
  <c r="BE229"/>
  <c r="BE240"/>
  <c r="BE255"/>
  <c r="BE263"/>
  <c r="BE330"/>
  <c r="BE340"/>
  <c r="BE342"/>
  <c r="BE347"/>
  <c r="BE137"/>
  <c r="BE139"/>
  <c r="BE141"/>
  <c r="BE176"/>
  <c r="BE190"/>
  <c r="BE284"/>
  <c r="BE297"/>
  <c r="BE317"/>
  <c r="BE334"/>
  <c r="BE354"/>
  <c r="BE358"/>
  <c r="BE372"/>
  <c r="BE375"/>
  <c r="BE381"/>
  <c r="BE135"/>
  <c r="BE143"/>
  <c r="BE147"/>
  <c r="BE153"/>
  <c r="BE165"/>
  <c r="BE178"/>
  <c r="BE181"/>
  <c r="BE188"/>
  <c r="BE209"/>
  <c r="BE250"/>
  <c r="BE267"/>
  <c r="BE271"/>
  <c r="BE279"/>
  <c r="BE292"/>
  <c r="BE306"/>
  <c r="BE328"/>
  <c r="BE369"/>
  <c i="5" r="E85"/>
  <c r="F128"/>
  <c r="J91"/>
  <c r="BE148"/>
  <c r="BE155"/>
  <c r="BE143"/>
  <c r="BE139"/>
  <c r="BE270"/>
  <c r="BE275"/>
  <c r="BE167"/>
  <c i="4" r="BK130"/>
  <c r="J130"/>
  <c r="J99"/>
  <c i="5" r="BE134"/>
  <c r="BE231"/>
  <c r="BE236"/>
  <c r="BE162"/>
  <c r="BE193"/>
  <c r="BE199"/>
  <c r="BE209"/>
  <c r="BE267"/>
  <c r="BE278"/>
  <c r="BE423"/>
  <c r="BE187"/>
  <c r="BE221"/>
  <c r="BE259"/>
  <c r="BE262"/>
  <c r="BE328"/>
  <c r="BE338"/>
  <c r="BE352"/>
  <c r="BE379"/>
  <c r="BE437"/>
  <c r="BE456"/>
  <c r="BE480"/>
  <c r="BE572"/>
  <c r="BE578"/>
  <c r="BE591"/>
  <c r="BE610"/>
  <c r="BE615"/>
  <c r="BE619"/>
  <c r="BE458"/>
  <c r="BE526"/>
  <c r="BE413"/>
  <c r="BE441"/>
  <c r="BE467"/>
  <c r="BE499"/>
  <c r="BE521"/>
  <c r="BE546"/>
  <c r="BE599"/>
  <c r="BE242"/>
  <c r="BE283"/>
  <c r="BE290"/>
  <c r="BE307"/>
  <c r="BE368"/>
  <c r="BE419"/>
  <c r="BE450"/>
  <c r="BE489"/>
  <c r="BE509"/>
  <c r="BE534"/>
  <c r="BE554"/>
  <c r="BE565"/>
  <c r="BE584"/>
  <c r="BE588"/>
  <c r="BE464"/>
  <c r="BE483"/>
  <c r="BE502"/>
  <c r="BE540"/>
  <c r="BE180"/>
  <c r="BE215"/>
  <c r="BE226"/>
  <c r="BE249"/>
  <c r="BE255"/>
  <c r="BE287"/>
  <c r="BE294"/>
  <c r="BE300"/>
  <c r="BE333"/>
  <c r="BE403"/>
  <c r="BE409"/>
  <c r="BE429"/>
  <c r="BE445"/>
  <c r="BE486"/>
  <c r="BE512"/>
  <c r="BE558"/>
  <c r="BE603"/>
  <c i="3" r="BK123"/>
  <c r="J123"/>
  <c i="4" r="E117"/>
  <c i="3" r="J125"/>
  <c r="J100"/>
  <c i="4" r="BE166"/>
  <c r="BE204"/>
  <c r="BE145"/>
  <c r="BE190"/>
  <c r="BE197"/>
  <c r="BE247"/>
  <c r="BE253"/>
  <c r="J91"/>
  <c r="BE153"/>
  <c r="BE332"/>
  <c r="BE401"/>
  <c r="BE457"/>
  <c r="F126"/>
  <c r="BE471"/>
  <c r="BE140"/>
  <c r="BE460"/>
  <c r="BE132"/>
  <c r="BE356"/>
  <c r="BE421"/>
  <c r="BE446"/>
  <c r="BE467"/>
  <c r="BE477"/>
  <c r="BE492"/>
  <c r="BE498"/>
  <c r="BE502"/>
  <c r="BE504"/>
  <c r="BE510"/>
  <c r="BE516"/>
  <c r="BE527"/>
  <c r="BE534"/>
  <c r="BE540"/>
  <c r="BE542"/>
  <c r="BE546"/>
  <c r="BE560"/>
  <c r="BE563"/>
  <c r="BE588"/>
  <c r="BE601"/>
  <c r="BE605"/>
  <c r="BE637"/>
  <c r="BE644"/>
  <c r="BE324"/>
  <c r="BE335"/>
  <c r="BE364"/>
  <c r="BE416"/>
  <c r="BE544"/>
  <c r="BE569"/>
  <c r="BE579"/>
  <c r="BE595"/>
  <c r="BE623"/>
  <c r="BE651"/>
  <c r="BE657"/>
  <c r="BE665"/>
  <c r="BE668"/>
  <c r="BE677"/>
  <c r="BE681"/>
  <c r="BE685"/>
  <c r="BE159"/>
  <c r="BE210"/>
  <c r="BE216"/>
  <c r="BE225"/>
  <c r="BE242"/>
  <c r="BE263"/>
  <c r="BE270"/>
  <c r="BE279"/>
  <c r="BE282"/>
  <c r="BE326"/>
  <c r="BE372"/>
  <c r="BE437"/>
  <c r="BE475"/>
  <c r="BE483"/>
  <c r="BE487"/>
  <c r="BE518"/>
  <c r="BE524"/>
  <c r="BE531"/>
  <c r="BE554"/>
  <c r="BE593"/>
  <c r="BE616"/>
  <c r="BE633"/>
  <c r="BE259"/>
  <c r="BE267"/>
  <c r="BE286"/>
  <c r="BE293"/>
  <c r="BE296"/>
  <c r="BE302"/>
  <c r="BE306"/>
  <c r="BE309"/>
  <c r="BE313"/>
  <c r="BE319"/>
  <c r="BE368"/>
  <c r="BE379"/>
  <c r="BE395"/>
  <c r="BE410"/>
  <c r="BE450"/>
  <c r="BE481"/>
  <c r="BE496"/>
  <c r="BE506"/>
  <c r="BE512"/>
  <c r="BE522"/>
  <c r="BE538"/>
  <c r="BE550"/>
  <c r="BE572"/>
  <c r="BE599"/>
  <c r="BE610"/>
  <c r="BE661"/>
  <c r="BE693"/>
  <c i="2" r="BK124"/>
  <c r="J124"/>
  <c r="J99"/>
  <c i="3" r="F94"/>
  <c r="E111"/>
  <c r="J117"/>
  <c r="BE126"/>
  <c r="BE130"/>
  <c r="BE133"/>
  <c r="BE136"/>
  <c i="2" r="BE143"/>
  <c r="BE136"/>
  <c r="E85"/>
  <c r="J91"/>
  <c r="F120"/>
  <c r="BE126"/>
  <c r="BE129"/>
  <c r="BE139"/>
  <c i="1" r="AW96"/>
  <c r="BA96"/>
  <c r="BB96"/>
  <c i="2" r="BE132"/>
  <c i="1" r="BD96"/>
  <c r="BC96"/>
  <c i="3" r="F39"/>
  <c i="1" r="BD97"/>
  <c r="BD95"/>
  <c i="6" r="J36"/>
  <c i="1" r="AW102"/>
  <c i="8" r="J33"/>
  <c i="1" r="AV104"/>
  <c r="AT104"/>
  <c i="8" r="J30"/>
  <c i="9" r="F35"/>
  <c i="1" r="BB105"/>
  <c i="3" r="J36"/>
  <c i="1" r="AW97"/>
  <c i="5" r="F37"/>
  <c i="1" r="BB100"/>
  <c i="3" r="F36"/>
  <c i="1" r="BA97"/>
  <c r="BA95"/>
  <c r="AW95"/>
  <c i="5" r="F38"/>
  <c i="1" r="BC100"/>
  <c i="4" r="F36"/>
  <c i="1" r="BA99"/>
  <c i="4" r="J36"/>
  <c i="1" r="AW99"/>
  <c i="4" r="F38"/>
  <c i="1" r="BC99"/>
  <c i="7" r="J36"/>
  <c i="1" r="AW103"/>
  <c i="5" r="F36"/>
  <c i="1" r="BA100"/>
  <c i="3" r="F38"/>
  <c i="1" r="BC97"/>
  <c r="BC95"/>
  <c r="AY95"/>
  <c i="7" r="F36"/>
  <c i="1" r="BA103"/>
  <c i="3" r="F37"/>
  <c i="1" r="BB97"/>
  <c r="BB95"/>
  <c r="AX95"/>
  <c i="6" r="F36"/>
  <c i="1" r="BA102"/>
  <c i="7" r="F38"/>
  <c i="1" r="BC103"/>
  <c i="4" r="F37"/>
  <c i="1" r="BB99"/>
  <c i="3" r="J32"/>
  <c i="6" r="F37"/>
  <c i="1" r="BB102"/>
  <c i="9" r="J34"/>
  <c i="1" r="AW105"/>
  <c i="7" r="F37"/>
  <c i="1" r="BB103"/>
  <c i="5" r="F39"/>
  <c i="1" r="BD100"/>
  <c r="AS94"/>
  <c i="6" r="F39"/>
  <c i="1" r="BD102"/>
  <c i="9" r="F37"/>
  <c i="1" r="BD105"/>
  <c i="5" r="J36"/>
  <c i="1" r="AW100"/>
  <c i="4" r="F39"/>
  <c i="1" r="BD99"/>
  <c i="7" r="F39"/>
  <c i="1" r="BD103"/>
  <c i="9" r="F36"/>
  <c i="1" r="BC105"/>
  <c i="6" r="F38"/>
  <c i="1" r="BC102"/>
  <c i="9" r="F34"/>
  <c i="1" r="BA105"/>
  <c i="9" l="1" r="T122"/>
  <c r="T121"/>
  <c i="7" r="BK133"/>
  <c i="6" r="P132"/>
  <c i="1" r="AU102"/>
  <c i="9" r="BK122"/>
  <c r="J122"/>
  <c r="J97"/>
  <c i="7" r="T132"/>
  <c i="5" r="P132"/>
  <c r="P131"/>
  <c i="1" r="AU100"/>
  <c i="5" r="T132"/>
  <c r="T131"/>
  <c i="9" r="P122"/>
  <c r="P121"/>
  <c i="1" r="AU105"/>
  <c i="7" r="R132"/>
  <c i="4" r="P130"/>
  <c r="P129"/>
  <c i="1" r="AU99"/>
  <c i="5" r="R132"/>
  <c r="R131"/>
  <c i="6" r="T201"/>
  <c r="T132"/>
  <c i="7" r="P132"/>
  <c i="1" r="AU103"/>
  <c i="6" r="R201"/>
  <c r="R132"/>
  <c i="9" r="R122"/>
  <c r="R121"/>
  <c i="8" r="J119"/>
  <c r="J97"/>
  <c i="5" r="BK613"/>
  <c r="J613"/>
  <c r="J108"/>
  <c i="9" r="J123"/>
  <c r="J98"/>
  <c i="7" r="BK347"/>
  <c r="J347"/>
  <c r="J108"/>
  <c i="1" r="AG104"/>
  <c r="AN104"/>
  <c i="8" r="J39"/>
  <c i="6" r="J133"/>
  <c r="J99"/>
  <c i="4" r="BK129"/>
  <c r="J129"/>
  <c i="1" r="AG97"/>
  <c i="3" r="J98"/>
  <c i="2" r="BK123"/>
  <c r="J123"/>
  <c r="J98"/>
  <c r="J35"/>
  <c i="1" r="AV96"/>
  <c r="AT96"/>
  <c i="4" r="F35"/>
  <c i="1" r="AZ99"/>
  <c i="3" r="F35"/>
  <c i="1" r="AZ97"/>
  <c i="4" r="J35"/>
  <c i="1" r="AV99"/>
  <c r="AT99"/>
  <c r="AU95"/>
  <c i="2" r="F35"/>
  <c i="1" r="AZ96"/>
  <c i="3" r="J35"/>
  <c i="1" r="AV97"/>
  <c r="AT97"/>
  <c r="AN97"/>
  <c r="BC98"/>
  <c r="AY98"/>
  <c i="5" r="F35"/>
  <c i="1" r="AZ100"/>
  <c i="4" r="J32"/>
  <c i="1" r="AG99"/>
  <c r="BA98"/>
  <c r="AW98"/>
  <c r="BD98"/>
  <c i="7" r="F35"/>
  <c i="1" r="AZ103"/>
  <c r="BB98"/>
  <c r="AX98"/>
  <c r="BD101"/>
  <c i="7" r="J35"/>
  <c i="1" r="AV103"/>
  <c r="AT103"/>
  <c i="5" r="J35"/>
  <c i="1" r="AV100"/>
  <c r="AT100"/>
  <c i="6" r="J32"/>
  <c i="1" r="AG102"/>
  <c i="9" r="J33"/>
  <c i="1" r="AV105"/>
  <c r="AT105"/>
  <c i="6" r="F35"/>
  <c i="1" r="AZ102"/>
  <c r="BC101"/>
  <c r="AY101"/>
  <c i="9" r="F33"/>
  <c i="1" r="AZ105"/>
  <c r="BB101"/>
  <c r="AX101"/>
  <c i="6" r="J35"/>
  <c i="1" r="AV102"/>
  <c r="AT102"/>
  <c r="BA101"/>
  <c r="AW101"/>
  <c i="8" r="F33"/>
  <c i="1" r="AZ104"/>
  <c i="7" l="1" r="BK132"/>
  <c r="J132"/>
  <c r="J98"/>
  <c i="5" r="BK131"/>
  <c r="J131"/>
  <c r="J98"/>
  <c i="9" r="BK121"/>
  <c r="J121"/>
  <c r="J96"/>
  <c i="7" r="J133"/>
  <c r="J99"/>
  <c i="1" r="AN102"/>
  <c i="6" r="J41"/>
  <c i="1" r="AN99"/>
  <c i="4" r="J98"/>
  <c r="J41"/>
  <c i="3" r="J41"/>
  <c i="1" r="AU101"/>
  <c r="AZ95"/>
  <c r="AV95"/>
  <c r="AT95"/>
  <c r="AZ98"/>
  <c r="AV98"/>
  <c r="AT98"/>
  <c r="AZ101"/>
  <c r="AV101"/>
  <c r="AT101"/>
  <c r="BD94"/>
  <c r="W33"/>
  <c r="BA94"/>
  <c r="W30"/>
  <c r="BC94"/>
  <c r="W32"/>
  <c r="BB94"/>
  <c r="W31"/>
  <c r="AU98"/>
  <c i="2" r="J32"/>
  <c i="1" r="AG96"/>
  <c r="AG95"/>
  <c i="2" l="1" r="J41"/>
  <c i="1" r="AN96"/>
  <c r="AN95"/>
  <c r="AU94"/>
  <c i="7" r="J32"/>
  <c i="1" r="AG103"/>
  <c r="AG101"/>
  <c r="AX94"/>
  <c r="AZ94"/>
  <c r="W29"/>
  <c i="9" r="J30"/>
  <c i="1" r="AG105"/>
  <c r="AY94"/>
  <c r="AW94"/>
  <c r="AK30"/>
  <c i="5" r="J32"/>
  <c i="1" r="AG100"/>
  <c r="AN100"/>
  <c i="9" l="1" r="J39"/>
  <c i="7" r="J41"/>
  <c i="5" r="J41"/>
  <c i="1" r="AN103"/>
  <c r="AN105"/>
  <c r="AN101"/>
  <c r="AG98"/>
  <c r="AN98"/>
  <c r="AV94"/>
  <c r="AK29"/>
  <c l="1"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<sst xmlns="http://schemas.openxmlformats.org/spreadsheetml/2006/main">
  <si>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</si>
  <si>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</si>
  <si>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</si>
  <si>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</si>
  <si>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</si>
  <si>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{1266b053-1342-4518-92c0-865589db13d1}</t>
  </si>
  <si>
    <t>0,1</t>
  </si>
  <si>
    <t>21</t>
  </si>
  <si>
    <t>0,01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</si>
  <si>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</si>
  <si>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</si>
  <si>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</si>
  <si>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</si>
  <si>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</si>
  <si>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</si>
  <si>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</si>
  <si>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</si>
  <si>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</si>
  <si>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chodníků, Kubelkova ul. v České Třebové - etapa 2</t>
  </si>
  <si>
    <t>KSO:</t>
  </si>
  <si>
    <t>CC-CZ:</t>
  </si>
  <si>
    <t>Místo:</t>
  </si>
  <si>
    <t xml:space="preserve">Česká Třebová </t>
  </si>
  <si>
    <t>Datum:</t>
  </si>
  <si>
    <t>20. 6. 2024</t>
  </si>
  <si>
    <t>Zadavatel:</t>
  </si>
  <si>
    <t>IČ:</t>
  </si>
  <si>
    <t>Město Česká Třebová, Staré náměstí 78</t>
  </si>
  <si>
    <t>DIČ:</t>
  </si>
  <si>
    <t>Uchazeč:</t>
  </si>
  <si>
    <t>Vyplň údaj</t>
  </si>
  <si>
    <t>Projektant:</t>
  </si>
  <si>
    <t>25292161</t>
  </si>
  <si>
    <t>PRODIN a.s., K Vápence 2745, 530 02 Pardubice</t>
  </si>
  <si>
    <t>CZ25292161</t>
  </si>
  <si>
    <t>True</t>
  </si>
  <si>
    <t>Zpracovatel:</t>
  </si>
  <si>
    <t xml:space="preserve">Ing. Ondřej Ťupa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</si>
  <si>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</si>
  <si>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</si>
  <si>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</si>
  <si>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</si>
  <si>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</si>
  <si>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</si>
  <si>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</si>
  <si>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</si>
  <si>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</si>
  <si>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</si>
  <si>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</si>
  <si>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</si>
  <si>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</si>
  <si>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</si>
  <si>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</si>
  <si>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</si>
  <si>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</si>
  <si>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</si>
  <si>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</si>
  <si>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</si>
  <si>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</si>
  <si>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</si>
  <si>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</si>
  <si>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</si>
  <si>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</si>
  <si>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</si>
  <si>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</si>
  <si>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</si>
  <si>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</si>
  <si>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</si>
  <si>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</si>
  <si>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</si>
  <si>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</si>
  <si>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</si>
  <si>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</si>
  <si>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</si>
  <si>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</si>
  <si>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</si>
  <si>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</si>
  <si>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</si>
  <si>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</si>
  <si>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</si>
  <si>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</si>
  <si>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</si>
  <si>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</si>
  <si>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001</t>
  </si>
  <si>
    <t xml:space="preserve">Všeobecné položky </t>
  </si>
  <si>
    <t>STA</t>
  </si>
  <si>
    <t>1</t>
  </si>
  <si>
    <t>{2f34bfc9-4fd8-4916-93cc-d0869570d080}</t>
  </si>
  <si>
    <t>2</t>
  </si>
  <si>
    <t>/</t>
  </si>
  <si>
    <t>SO 001N</t>
  </si>
  <si>
    <t>Všeobecné položky - NEUZNATELNÉ NÁKLADY</t>
  </si>
  <si>
    <t>Soupis</t>
  </si>
  <si>
    <t>{d72b3933-46dc-49bc-8970-da66e6b28bd4}</t>
  </si>
  <si>
    <t>SO 001U</t>
  </si>
  <si>
    <t>Všeobecné položky - UZNATELNÉ NÁKLADY</t>
  </si>
  <si>
    <t>{7fb30352-6f6c-4779-901c-61a8ea82d1d4}</t>
  </si>
  <si>
    <t>SO131</t>
  </si>
  <si>
    <t xml:space="preserve">Rekonstrukce chodníků v ul. Kubelkova  </t>
  </si>
  <si>
    <t>{b4e069c3-620d-46a6-b42a-53f69e225587}</t>
  </si>
  <si>
    <t>SO 131N</t>
  </si>
  <si>
    <t>Rekonstrukce chodníků - NEUZNATELNÉ NÁKLADY</t>
  </si>
  <si>
    <t>{4018db0d-4e70-41b1-bb61-7178fc800e60}</t>
  </si>
  <si>
    <t>SO 131U</t>
  </si>
  <si>
    <t>Rekonstrukce chodníků - UZNATELNÉ NÁKLADY</t>
  </si>
  <si>
    <t>{518075c6-a1dd-43fc-a953-73c8718ec658}</t>
  </si>
  <si>
    <t>SO401</t>
  </si>
  <si>
    <t>Veřejné osvětlení</t>
  </si>
  <si>
    <t>{27350836-d7b1-4203-9081-54ec39e0d7ac}</t>
  </si>
  <si>
    <t>SO 401N</t>
  </si>
  <si>
    <t>Veřejné osvětlení - NEUZNATELNÉ NÁKLADY</t>
  </si>
  <si>
    <t>{d5e5e942-2238-4015-801b-c19ea2359ac8}</t>
  </si>
  <si>
    <t>SO 401U</t>
  </si>
  <si>
    <t>Veřejné osvětlení - UZNATELNÉ NÁKLADY</t>
  </si>
  <si>
    <t>{be1ce376-e47f-42d8-9c58-1db8990cc8a9}</t>
  </si>
  <si>
    <t>SO 801</t>
  </si>
  <si>
    <t xml:space="preserve">Kácení - NEUZNATELNÉ NÁKLADY </t>
  </si>
  <si>
    <t>{873f8482-bbb4-4c5a-9f15-11d690dfdfa4}</t>
  </si>
  <si>
    <t>SO 802</t>
  </si>
  <si>
    <t xml:space="preserve">Náhradní výsadba  - NEUZNATELNÉ NÁKLADY </t>
  </si>
  <si>
    <t>{75d03e03-0da8-45e8-97cf-2a66077a2e71}</t>
  </si>
  <si>
    <t>KRYCÍ LIST SOUPISU PRACÍ</t>
  </si>
  <si>
    <t>Objekt:</t>
  </si>
  <si>
    <t xml:space="preserve">SO 001 - Všeobecné položky </t>
  </si>
  <si>
    <t>Soupis:</t>
  </si>
  <si>
    <t>SO 001N - Všeobecné položky - NEUZNATELNÉ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</si>
  <si>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</si>
  <si>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</si>
  <si>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</si>
  <si>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</si>
  <si>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</si>
  <si>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</si>
  <si>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</si>
  <si>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</si>
  <si>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</si>
  <si>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</si>
  <si>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</si>
  <si>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</si>
  <si>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</si>
  <si>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</si>
  <si>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</si>
  <si>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</si>
  <si>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</si>
  <si>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</si>
  <si>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</si>
  <si>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</si>
  <si>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</si>
  <si>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</si>
  <si>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</si>
  <si>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</si>
  <si>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</si>
  <si>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</si>
  <si>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</si>
  <si>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</si>
  <si>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</si>
  <si>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012002001</t>
  </si>
  <si>
    <t xml:space="preserve">Geodetické práce - vytyčení stavby </t>
  </si>
  <si>
    <t>soubor</t>
  </si>
  <si>
    <t>1024</t>
  </si>
  <si>
    <t>-1384660020</t>
  </si>
  <si>
    <t>PP</t>
  </si>
  <si>
    <t>VV</t>
  </si>
  <si>
    <t>"směrové i výškové"1</t>
  </si>
  <si>
    <t>012002003</t>
  </si>
  <si>
    <t xml:space="preserve">Geodetické práce - vytyčení  inženýrských sítí</t>
  </si>
  <si>
    <t>324371852</t>
  </si>
  <si>
    <t>"jednotlivými správci vč. protokolů o vytyčení "1</t>
  </si>
  <si>
    <t>3</t>
  </si>
  <si>
    <t>013001010</t>
  </si>
  <si>
    <t>Projektové práce - realizační projektová dokumentace</t>
  </si>
  <si>
    <t>-94861565</t>
  </si>
  <si>
    <t>Výkresy zábradlí, schodiště, mobiliářů zastávek, vytyčení obrubníků</t>
  </si>
  <si>
    <t>4</t>
  </si>
  <si>
    <t>013002001</t>
  </si>
  <si>
    <t>Projektové práce - dokumentace skutečného provedení</t>
  </si>
  <si>
    <t>1862101512</t>
  </si>
  <si>
    <t>"3 x paré, 3 x CD"1</t>
  </si>
  <si>
    <t>013274021</t>
  </si>
  <si>
    <t xml:space="preserve">Geometrický plán </t>
  </si>
  <si>
    <t>-1598346926</t>
  </si>
  <si>
    <t>"pro pozemková vyrovnání, zodpovědný geodet 4x tisk +2x CD"1</t>
  </si>
  <si>
    <t>VRN4</t>
  </si>
  <si>
    <t>Inženýrská činnost</t>
  </si>
  <si>
    <t>6</t>
  </si>
  <si>
    <t>043002006</t>
  </si>
  <si>
    <t>Zkoušení konstrukcí a prací nezávislou zkušebnou</t>
  </si>
  <si>
    <t>kus</t>
  </si>
  <si>
    <t>1622468627</t>
  </si>
  <si>
    <t>zahrnuje veškeré náklady spojené s objednatelem požadovanými zkouškami</t>
  </si>
  <si>
    <t xml:space="preserve">Předpokládané zkoušky (statika, lehká dynamická deska apod.) </t>
  </si>
  <si>
    <t>SO 001U - Všeobecné položky - UZNATELNÉ NÁKLADY</t>
  </si>
  <si>
    <t xml:space="preserve">    VRN3 - Zařízení staveniště</t>
  </si>
  <si>
    <t>012002002</t>
  </si>
  <si>
    <t>Geodetické práce - zaměření skutečného provedení</t>
  </si>
  <si>
    <t>1447436493</t>
  </si>
  <si>
    <t>"zodpovědným geodetem 2x tisk + 2x CD"1</t>
  </si>
  <si>
    <t>VRN3</t>
  </si>
  <si>
    <t>Zařízení staveniště</t>
  </si>
  <si>
    <t>030001001</t>
  </si>
  <si>
    <t>-1928226318</t>
  </si>
  <si>
    <t>"zřízení, provoz, likvidace zařízení staveniště vč. nákladů na energie a realizaci díla"1</t>
  </si>
  <si>
    <t>030001002</t>
  </si>
  <si>
    <t>Zařízení staveniště - DIO</t>
  </si>
  <si>
    <t xml:space="preserve">soubor </t>
  </si>
  <si>
    <t>-1878198840</t>
  </si>
  <si>
    <t>"projednání provizorního DZ, …"1</t>
  </si>
  <si>
    <t>030001012</t>
  </si>
  <si>
    <t>Pomocné práce zříz. nebo zajištění ochranu inženýrských sítí</t>
  </si>
  <si>
    <t>-227208540</t>
  </si>
  <si>
    <t>"kopané sondy na ověření průběhu podzemních sítí a jejich ochrana"1</t>
  </si>
  <si>
    <t xml:space="preserve">SO131 - Rekonstrukce chodníků v ul. Kubelkova  </t>
  </si>
  <si>
    <t>SO 131N - Rekonstrukce chodníků - NEUZNATELNÉ NÁKLADY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</si>
  <si>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</si>
  <si>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</si>
  <si>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</si>
  <si>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</si>
  <si>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</si>
  <si>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</si>
  <si>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</si>
  <si>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</si>
  <si>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</si>
  <si>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</si>
  <si>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</si>
  <si>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</si>
  <si>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113106134</t>
  </si>
  <si>
    <t>Rozebrání dlažeb ze zámkových dlaždic komunikací pro pěší strojně pl do 50 m2</t>
  </si>
  <si>
    <t>m2</t>
  </si>
  <si>
    <t>CS ÚRS 2024 01</t>
  </si>
  <si>
    <t>62330818</t>
  </si>
  <si>
    <t>Online PSC</t>
  </si>
  <si>
    <t>https://podminky.urs.cz/item/CS_URS_2024_01/113106134</t>
  </si>
  <si>
    <t>P</t>
  </si>
  <si>
    <t>Poznámka k položce:_x000d_
Jednotlivé plochy a délky odečteny z AutoCadu</t>
  </si>
  <si>
    <t>Odstranění kce stávajících dlážděných ploch v místech mimo bezbariérovou trasu. V ploše původních dláž. ploch, kde budou nově kontejnerová stání</t>
  </si>
  <si>
    <t>"V ploše původních dláž. ploch, kde budou nově kontejnerová stání"10</t>
  </si>
  <si>
    <t>"V ploše původního nástupiště"6,5</t>
  </si>
  <si>
    <t>Součet</t>
  </si>
  <si>
    <t>-747750197</t>
  </si>
  <si>
    <t>přeskládání stávajících sjezdů ze zámkové dlažby mimo trasu chodníku. Napojení na původní chodníkové plochy</t>
  </si>
  <si>
    <t>15+12</t>
  </si>
  <si>
    <t>113106142</t>
  </si>
  <si>
    <t>Rozebrání dlažeb z betonových nebo kamenných dlaždic komunikací pro pěší strojně pl přes 50 m2</t>
  </si>
  <si>
    <t>2051077663</t>
  </si>
  <si>
    <t>https://podminky.urs.cz/item/CS_URS_2024_01/113106142</t>
  </si>
  <si>
    <t xml:space="preserve">Odstranění velkoformátové betonové dlažby schodiště, tl. 250 mm vč. podkladu </t>
  </si>
  <si>
    <t xml:space="preserve"> Délka schodiště 5 m, šířka 1,0 m, tl. 0,25 m</t>
  </si>
  <si>
    <t>Odstranění betonových dlaždic včetně podkladu v místech kontejnerů. Délka 24 m, šířka 2,0 m, tl. 0,25 m</t>
  </si>
  <si>
    <t>5*1+24*2</t>
  </si>
  <si>
    <t>113106221</t>
  </si>
  <si>
    <t>Rozebrání dlažeb vozovek z drobných kostek s ložem z kameniva strojně pl přes 50 do 200 m2</t>
  </si>
  <si>
    <t>-255681055</t>
  </si>
  <si>
    <t>https://podminky.urs.cz/item/CS_URS_2024_01/113106221</t>
  </si>
  <si>
    <t xml:space="preserve"> odstranění žulových kostek v konstrukci komunikace v místech budoucího, parkovacího zálivu. Předpoklad v 50 % celé plochy. Odstranění v tl. 100 mm. </t>
  </si>
  <si>
    <t>221,75*0,5</t>
  </si>
  <si>
    <t>113107182</t>
  </si>
  <si>
    <t>Odstranění podkladu živičného tl přes 50 do 100 mm strojně pl přes 50 do 200 m2</t>
  </si>
  <si>
    <t>-333769846</t>
  </si>
  <si>
    <t>https://podminky.urs.cz/item/CS_URS_2024_01/113107182</t>
  </si>
  <si>
    <t xml:space="preserve">Odstranění kce stávajících asfaltových chodníků mimo bezbariérovou trasu. V ploše původních asf. chodníků, kde budou nově chodníky mimo uznatelné </t>
  </si>
  <si>
    <t xml:space="preserve"> náklady, parkovací zálivy, odstavné plochy, kontejnerová stání, stání pro kola, zeleň atd.</t>
  </si>
  <si>
    <t>tl. 100 mm</t>
  </si>
  <si>
    <t xml:space="preserve"> 4,184+5,154+9,659+107,516+46,472+16,152</t>
  </si>
  <si>
    <t>113107222</t>
  </si>
  <si>
    <t>Odstranění podkladu z kameniva drceného tl přes 100 do 200 mm strojně pl přes 200 m2</t>
  </si>
  <si>
    <t>1373211756</t>
  </si>
  <si>
    <t>https://podminky.urs.cz/item/CS_URS_2024_01/113107222</t>
  </si>
  <si>
    <t>náklady, parkovací zálivy, odstavné plochy, kontejnerová stání, stání pro kola, zeleň atd.</t>
  </si>
  <si>
    <t>"tl. 190 mm" 4,184+5,154+9,659+107,516+46,472+16,152</t>
  </si>
  <si>
    <t>Mezisoučet</t>
  </si>
  <si>
    <t>Odstranění betonových ploch a konstrukcí v km 0,500 v místech původních kontejnerů</t>
  </si>
  <si>
    <t>"tl. 150 mm"221,75</t>
  </si>
  <si>
    <t xml:space="preserve">Odstranění ŠD, ŠP podkladu v místě původního nástupiště " U Kubelků" a  okolní plochy</t>
  </si>
  <si>
    <t>"tl. 150 mm"41</t>
  </si>
  <si>
    <t>"tl. 190 mm v ploše původních dlážděných ploch, kde budou nově kontejnerová stání"10+"tl. 190 mm v ploše původního nástupiště"6,5</t>
  </si>
  <si>
    <t>Odstranění velkoformátové betonové dlažby schodiště (tl. vč. podkladu 250 mm)</t>
  </si>
  <si>
    <t>Odstranění betonových dlaždic včetně podkladu v místě schodiště. Délka schodiště 5 m, šířka 1,0 m, tl. 0,25 m</t>
  </si>
  <si>
    <t>"tl. 170 mm"5*1</t>
  </si>
  <si>
    <t xml:space="preserve"> Odstranění betonových dlaždic včetně podkladu v místech kontejnerů. Délka 24 m, šířka 2,0 m, tl. 0,25 m</t>
  </si>
  <si>
    <t>"tl. 170 mm"24*2</t>
  </si>
  <si>
    <t>7</t>
  </si>
  <si>
    <t>113107230</t>
  </si>
  <si>
    <t>Odstranění podkladu z betonu prostého tl do 100 mm strojně pl přes 200 m2</t>
  </si>
  <si>
    <t>1613097696</t>
  </si>
  <si>
    <t>https://podminky.urs.cz/item/CS_URS_2024_01/113107230</t>
  </si>
  <si>
    <t xml:space="preserve"> Odstranění kce stávajících asfaltových chodníků mimo bezbariérovou trasu. V ploše původních asf. chodníků, kde budou nově chodníky mimo uznatelné </t>
  </si>
  <si>
    <t xml:space="preserve">Odstranění betonové podkladní vrstvy pod asfalt. chodníky 20% plochy </t>
  </si>
  <si>
    <t xml:space="preserve"> (4,184+5,154+9,659+107,516+46,472+16,152)*0,2</t>
  </si>
  <si>
    <t>8</t>
  </si>
  <si>
    <t>113107242</t>
  </si>
  <si>
    <t>Odstranění podkladu živičného tl přes 50 do 100 mm strojně pl přes 200 m2</t>
  </si>
  <si>
    <t>117845750</t>
  </si>
  <si>
    <t>https://podminky.urs.cz/item/CS_URS_2024_01/113107242</t>
  </si>
  <si>
    <t xml:space="preserve">Odstranění penetračního makadamu v místech budoucího chodníku </t>
  </si>
  <si>
    <t xml:space="preserve"> Zhotovitel zohlední možnost využití Rmateriálu na stavbě </t>
  </si>
  <si>
    <t>"penetrační makadam tl. 60 mm"221,752</t>
  </si>
  <si>
    <t>9</t>
  </si>
  <si>
    <t>113107337</t>
  </si>
  <si>
    <t>Odstranění podkladu z betonu vyztuženého sítěmi tl přes 150 do 300 mm strojně pl do 50 m2</t>
  </si>
  <si>
    <t>1042998980</t>
  </si>
  <si>
    <t>https://podminky.urs.cz/item/CS_URS_2024_01/113107337</t>
  </si>
  <si>
    <t>Odstranění/vybourání betonového povrchu a betonových konstrukcí vyztuženého</t>
  </si>
  <si>
    <t>"tl. 300 mm"5,827+8,108</t>
  </si>
  <si>
    <t>10</t>
  </si>
  <si>
    <t>113154468</t>
  </si>
  <si>
    <t>Frézování živičného krytu tl 120mm pruh š přes 1 do 2 m pl do 500 m2 s překážkami v trase</t>
  </si>
  <si>
    <t>-2129089992</t>
  </si>
  <si>
    <t xml:space="preserve"> Odstranění stávajících asfaltových vrstev komunikace v místech, kde zasahuje parkovací záliv v nové stavu do původní vozovky. </t>
  </si>
  <si>
    <t xml:space="preserve">Zhotovitel zohlední možnost využití Rmateriálu na stavbě </t>
  </si>
  <si>
    <t>74,681+11,697+135,374</t>
  </si>
  <si>
    <t>11</t>
  </si>
  <si>
    <t>121151113</t>
  </si>
  <si>
    <t>Sejmutí ornice plochy do 500 m2 tl vrstvy do 200 mm strojně</t>
  </si>
  <si>
    <t>-1040433911</t>
  </si>
  <si>
    <t>https://podminky.urs.cz/item/CS_URS_2024_01/121151113</t>
  </si>
  <si>
    <t xml:space="preserve">Sejmutí ornice v ploše mimo bezbariérovou trasu chodníku.  Ve stávající zeleni, kde budou nově chodníky mimo uznatelné náklady, parkovací zálivy, </t>
  </si>
  <si>
    <t>odstavné plochy, kontejnerová stání, stání pro kola atd. Zemina uložena na deponii a použita zpět do zelených ploch</t>
  </si>
  <si>
    <t>"v rovině"21,183+3,965+59,637+90,113+20,395+14,663+37,082</t>
  </si>
  <si>
    <t>"ve svahu"124,621*1,15</t>
  </si>
  <si>
    <t>122251103</t>
  </si>
  <si>
    <t>Odkopávky a prokopávky nezapažené v hornině třídy těžitelnosti I skupiny 3 objem do 100 m3 strojně</t>
  </si>
  <si>
    <t>m3</t>
  </si>
  <si>
    <t>-89910777</t>
  </si>
  <si>
    <t>https://podminky.urs.cz/item/CS_URS_2024_01/122251103</t>
  </si>
  <si>
    <t xml:space="preserve"> Odkop zeminy v ploše mimo bezbariérovou trasu. V místech kde budou nově chodníky mimo uznatelné náklady, parkovací zálivy, odstavné plochy,</t>
  </si>
  <si>
    <t>kontejnerová stání, stání pro kola atd.</t>
  </si>
  <si>
    <t>Pod kontejnerová stání a stání pro kola. Odkop v tl. 150 mm</t>
  </si>
  <si>
    <t>(16,203+15,086+4,207+5,310+13,789)*0,15</t>
  </si>
  <si>
    <t>Pod propojovacím chodníkem v km 0,450-0,470 odkop v tl. 150 mm</t>
  </si>
  <si>
    <t>21,501*0,15</t>
  </si>
  <si>
    <t>Pod odstavnou plochu odkop v tl. 240 mm</t>
  </si>
  <si>
    <t>79,687*0,240</t>
  </si>
  <si>
    <t>Pod parkovací stání v místech stávajícího chodníku v tl. 100 mm</t>
  </si>
  <si>
    <t xml:space="preserve"> (4,184+5,154+9,659+107,516+46,472+16,152)*0,1</t>
  </si>
  <si>
    <t>V místech schodiště, pro jednotlivé stupně a zábradlí</t>
  </si>
  <si>
    <t xml:space="preserve"> 1,86*1,50</t>
  </si>
  <si>
    <t>13</t>
  </si>
  <si>
    <t>132251103</t>
  </si>
  <si>
    <t>Hloubení rýh nezapažených š do 800 mm v hornině třídy těžitelnosti I skupiny 3 objem do 100 m3 strojně</t>
  </si>
  <si>
    <t>1012189850</t>
  </si>
  <si>
    <t>https://podminky.urs.cz/item/CS_URS_2024_01/132251103</t>
  </si>
  <si>
    <t>"napojení UV"1*0,8*1,4</t>
  </si>
  <si>
    <t>14</t>
  </si>
  <si>
    <t>162351124</t>
  </si>
  <si>
    <t>Vodorovné přemístění přes 500 do 1000 m výkopku/sypaniny z hornin třídy těžitelnosti II skupiny 4 a 5</t>
  </si>
  <si>
    <t>949856446</t>
  </si>
  <si>
    <t>https://podminky.urs.cz/item/CS_URS_2024_01/162351124</t>
  </si>
  <si>
    <t>"sejmutá ornice"390,352*0,15</t>
  </si>
  <si>
    <t>"sejmutá ornice pro ohumusování"322*0,1</t>
  </si>
  <si>
    <t>15</t>
  </si>
  <si>
    <t>162751117</t>
  </si>
  <si>
    <t>Vodorovné přemístění do 10000 m výkopku/sypaniny z horniny třídy těžitelnosti I, skupiny 1 až 3</t>
  </si>
  <si>
    <t>-928672327</t>
  </si>
  <si>
    <t>https://podminky.urs.cz/item/CS_URS_2024_01/162751117</t>
  </si>
  <si>
    <t>"odkopávky"52,243</t>
  </si>
  <si>
    <t>"rýhy"1,12</t>
  </si>
  <si>
    <t>16</t>
  </si>
  <si>
    <t>167151101</t>
  </si>
  <si>
    <t>Nakládání výkopku z hornin třídy těžitelnosti I skupiny 1 až 3 do 100 m3</t>
  </si>
  <si>
    <t>1687592888</t>
  </si>
  <si>
    <t>https://podminky.urs.cz/item/CS_URS_2024_01/167151101</t>
  </si>
  <si>
    <t>17</t>
  </si>
  <si>
    <t>171201231</t>
  </si>
  <si>
    <t>Poplatek za uložení zeminy a kamení na recyklační skládce (skládkovné) kód odpadu 17 05 04</t>
  </si>
  <si>
    <t>t</t>
  </si>
  <si>
    <t>-995664113</t>
  </si>
  <si>
    <t>https://podminky.urs.cz/item/CS_URS_2024_01/171201231</t>
  </si>
  <si>
    <t>53,363*1,8</t>
  </si>
  <si>
    <t>18</t>
  </si>
  <si>
    <t>171251201</t>
  </si>
  <si>
    <t>Uložení sypaniny na skládky nebo meziskládky</t>
  </si>
  <si>
    <t>1565499326</t>
  </si>
  <si>
    <t>https://podminky.urs.cz/item/CS_URS_2024_01/171251201</t>
  </si>
  <si>
    <t>19</t>
  </si>
  <si>
    <t>174151101</t>
  </si>
  <si>
    <t>Zásyp jam, šachet rýh nebo kolem objektů sypaninou se zhutněním</t>
  </si>
  <si>
    <t>-425855581</t>
  </si>
  <si>
    <t>https://podminky.urs.cz/item/CS_URS_2024_01/174151101</t>
  </si>
  <si>
    <t>Zásyp ze zeminy vhodné z nenamrzavého, nesoudržného materiálu</t>
  </si>
  <si>
    <t>Zásypy za betonovou palisádu a ve svahu. Průměrná plocha v řezu x délka úseku</t>
  </si>
  <si>
    <t>(0,29*10)+(0,1*43)</t>
  </si>
  <si>
    <t>"napojení UV"1*0,8*0,3</t>
  </si>
  <si>
    <t>20</t>
  </si>
  <si>
    <t>M</t>
  </si>
  <si>
    <t>103641001</t>
  </si>
  <si>
    <t>zemina vhodná do násypů dle ČSN 73 6133</t>
  </si>
  <si>
    <t>767195279</t>
  </si>
  <si>
    <t>7,2*1,8</t>
  </si>
  <si>
    <t>58337344</t>
  </si>
  <si>
    <t>štěrkopísek frakce 0/32</t>
  </si>
  <si>
    <t>914626545</t>
  </si>
  <si>
    <t>"napojení UV"1*0,8*1</t>
  </si>
  <si>
    <t>0,8*2 "Přepočtené koeficientem množství</t>
  </si>
  <si>
    <t>22</t>
  </si>
  <si>
    <t>175111101</t>
  </si>
  <si>
    <t>Obsypání potrubí ručně sypaninou bez prohození, uloženou do 3 m</t>
  </si>
  <si>
    <t>-1021951209</t>
  </si>
  <si>
    <t>https://podminky.urs.cz/item/CS_URS_2024_01/175111101</t>
  </si>
  <si>
    <t>"UV"1,8-3,14*0,225*0,225*1,4</t>
  </si>
  <si>
    <t>23</t>
  </si>
  <si>
    <t>58337308</t>
  </si>
  <si>
    <t>štěrkopísek frakce 0/2</t>
  </si>
  <si>
    <t>-148549446</t>
  </si>
  <si>
    <t>1,817*2 "Přepočtené koeficientem množství</t>
  </si>
  <si>
    <t>24</t>
  </si>
  <si>
    <t>181351113</t>
  </si>
  <si>
    <t>Rozprostření ornice tl vrstvy do 200 mm pl přes 500 m2 v rovině nebo ve svahu do 1:5 strojně</t>
  </si>
  <si>
    <t>1232296611</t>
  </si>
  <si>
    <t>https://podminky.urs.cz/item/CS_URS_2024_01/181351113</t>
  </si>
  <si>
    <t xml:space="preserve">tl. 100 mm - zemina z deponie </t>
  </si>
  <si>
    <t>"za obrubníky a v místě původního nástupiště - U Kubelků"322</t>
  </si>
  <si>
    <t>25</t>
  </si>
  <si>
    <t>181411131</t>
  </si>
  <si>
    <t>Založení parkového trávníku výsevem pl do 1000 m2 v rovině a ve svahu do 1:5</t>
  </si>
  <si>
    <t>1225369008</t>
  </si>
  <si>
    <t>https://podminky.urs.cz/item/CS_URS_2024_01/181411131</t>
  </si>
  <si>
    <t>26</t>
  </si>
  <si>
    <t>00572410</t>
  </si>
  <si>
    <t>osivo směs travní parková</t>
  </si>
  <si>
    <t>kg</t>
  </si>
  <si>
    <t>276419775</t>
  </si>
  <si>
    <t>322*0,02 "Přepočtené koeficientem množství</t>
  </si>
  <si>
    <t>27</t>
  </si>
  <si>
    <t>181951111</t>
  </si>
  <si>
    <t>Úprava pláně v hornině třídy těžitelnosti I skupiny 1 až 3 bez zhutnění strojně</t>
  </si>
  <si>
    <t>256705291</t>
  </si>
  <si>
    <t>https://podminky.urs.cz/item/CS_URS_2024_01/181951111</t>
  </si>
  <si>
    <t>28</t>
  </si>
  <si>
    <t>181951112</t>
  </si>
  <si>
    <t>Úprava pláně v hornině třídy těžitelnosti I, skupiny 1 až 3 se zhutněním</t>
  </si>
  <si>
    <t>663243439</t>
  </si>
  <si>
    <t>https://podminky.urs.cz/item/CS_URS_2024_01/181951112</t>
  </si>
  <si>
    <t>(80*1,1+357*1,05+(102+3,5)*1,05)*1,1</t>
  </si>
  <si>
    <t>Svislé a kompletní konstrukce</t>
  </si>
  <si>
    <t>29</t>
  </si>
  <si>
    <t>339921111</t>
  </si>
  <si>
    <t>Osazování betonových palisád do betonového základu jednotlivě výšky prvku do 0,5 m</t>
  </si>
  <si>
    <t>-300441655</t>
  </si>
  <si>
    <t>https://podminky.urs.cz/item/CS_URS_2024_01/339921111</t>
  </si>
  <si>
    <t>V místě schodiště a stupňů</t>
  </si>
  <si>
    <t>(6*1,2)/0,11+0,545</t>
  </si>
  <si>
    <t>30</t>
  </si>
  <si>
    <t>59228407</t>
  </si>
  <si>
    <t>palisáda tyčová hranatá betonová 110x110mm v 400mm přírodní</t>
  </si>
  <si>
    <t>-1124240703</t>
  </si>
  <si>
    <t>31</t>
  </si>
  <si>
    <t>339921112</t>
  </si>
  <si>
    <t>Osazování betonových palisád do betonového základu jednotlivě výšky prvku přes 0,5 do 1 m</t>
  </si>
  <si>
    <t>2111222212</t>
  </si>
  <si>
    <t>https://podminky.urs.cz/item/CS_URS_2024_01/339921112</t>
  </si>
  <si>
    <t xml:space="preserve"> "V místě schodiště a stupňů"2,8*2/0,2</t>
  </si>
  <si>
    <t>"V místě kontejnerového stání v km 0,500"13/0,2</t>
  </si>
  <si>
    <t>32</t>
  </si>
  <si>
    <t>592283107</t>
  </si>
  <si>
    <t xml:space="preserve">palisáda betonová  200x200mm v 600mm šedá</t>
  </si>
  <si>
    <t>1275005611</t>
  </si>
  <si>
    <t>Vodorovné konstrukce</t>
  </si>
  <si>
    <t>33</t>
  </si>
  <si>
    <t>451561111</t>
  </si>
  <si>
    <t>Lože pod dlažby z kameniva drceného drobného vrstva tl do 100 mm</t>
  </si>
  <si>
    <t>-1744721776</t>
  </si>
  <si>
    <t>https://podminky.urs.cz/item/CS_URS_2024_01/451561111</t>
  </si>
  <si>
    <t xml:space="preserve"> fr. 4/8 v tl. 40 mm</t>
  </si>
  <si>
    <t>Pochozí chodník</t>
  </si>
  <si>
    <t>"v místech kontejnerových stání"15,086+4,207+24,805</t>
  </si>
  <si>
    <t>"v místech chodníkových ploch mimo bezbariérovou trasu chodníku"5,31+21,501+7,003+4,691</t>
  </si>
  <si>
    <t xml:space="preserve"> "v místě stání pro kola"14</t>
  </si>
  <si>
    <t>"ve schodišti"((0,4*1,2)*7+(1,2*1,7))</t>
  </si>
  <si>
    <t>"varovné a signální pásy"0,547+0,763+2,156</t>
  </si>
  <si>
    <t>Parkovací záliv</t>
  </si>
  <si>
    <t>90,978+266,228</t>
  </si>
  <si>
    <t>Odstavná plocha</t>
  </si>
  <si>
    <t>80</t>
  </si>
  <si>
    <t>34</t>
  </si>
  <si>
    <t>451573111</t>
  </si>
  <si>
    <t>Lože pod potrubí otevřený výkop ze štěrkopísku</t>
  </si>
  <si>
    <t>288037847</t>
  </si>
  <si>
    <t>https://podminky.urs.cz/item/CS_URS_2024_01/451573111</t>
  </si>
  <si>
    <t xml:space="preserve">Poznámka k položce:_x000d_
Veškeré (rozhodující) položky jsou určeny planimetricky pomocí programu  ACAD_x000d_
Vše viz výkresy SO 101</t>
  </si>
  <si>
    <t>"napojení UV"1*0,8*0,1</t>
  </si>
  <si>
    <t>"UV"1,4*1,4*0,1</t>
  </si>
  <si>
    <t>Komunikace pozemní</t>
  </si>
  <si>
    <t>35</t>
  </si>
  <si>
    <t>564760101</t>
  </si>
  <si>
    <t>Podklad z kameniva hrubého drceného vel. 16-32 mm plochy do 100 m2 tl 200 mm</t>
  </si>
  <si>
    <t>-90094738</t>
  </si>
  <si>
    <t>https://podminky.urs.cz/item/CS_URS_2024_01/564760101</t>
  </si>
  <si>
    <t>"Odstavná plocha"80*1,1</t>
  </si>
  <si>
    <t>36</t>
  </si>
  <si>
    <t>564761101</t>
  </si>
  <si>
    <t>Podklad z kameniva hrubého drceného vel. 32-63 mm plochy do 100 m2 tl 200 mm</t>
  </si>
  <si>
    <t>1203903918</t>
  </si>
  <si>
    <t>https://podminky.urs.cz/item/CS_URS_2024_01/564761101</t>
  </si>
  <si>
    <t>"Odstavná plocha"80*1,05</t>
  </si>
  <si>
    <t>37</t>
  </si>
  <si>
    <t>564851190</t>
  </si>
  <si>
    <t>Podklad ze štěrkodrtě ŠD</t>
  </si>
  <si>
    <t>-1782191607</t>
  </si>
  <si>
    <t xml:space="preserve">ŠDa fr. 0/32 </t>
  </si>
  <si>
    <t>"Podklad pod schodištěm (plocha v řezu * šířka schodiště)"1,53*1,2</t>
  </si>
  <si>
    <t>"Pod odstavnou plochou v tl. 80 mm"80*0,08</t>
  </si>
  <si>
    <t>38</t>
  </si>
  <si>
    <t>564861111</t>
  </si>
  <si>
    <t>Podklad ze štěrkodrtě ŠD plochy přes 100 m2 tl 200 mm</t>
  </si>
  <si>
    <t>-799891082</t>
  </si>
  <si>
    <t>https://podminky.urs.cz/item/CS_URS_2024_01/564861111</t>
  </si>
  <si>
    <t>ŠDa 0/32</t>
  </si>
  <si>
    <t>(90,978+266,228)*1,05</t>
  </si>
  <si>
    <t>"v místech kontejnerových stání"(15,086+4,207+24,805)*1,05</t>
  </si>
  <si>
    <t>"v místech chodníkových ploch mimo bezbariérovou trasu chodníku"(5,31+21,501+7,003+4,691)*1,05</t>
  </si>
  <si>
    <t xml:space="preserve"> "v místě stání pro kola"14*1,05</t>
  </si>
  <si>
    <t>"ve schodišti"((0,4*1,2)*7+(1,2*1,7))*1,05</t>
  </si>
  <si>
    <t>"varovné a signální pásy"(0,547+0,763+2,156)*1,05</t>
  </si>
  <si>
    <t>39</t>
  </si>
  <si>
    <t>5671231123</t>
  </si>
  <si>
    <t>Podklad ze směsi stmelené cementem SC C 5/6 (KSC II) tl 120 mm</t>
  </si>
  <si>
    <t>610330042</t>
  </si>
  <si>
    <t xml:space="preserve">stabilizace SC 0/32 C 5/6 </t>
  </si>
  <si>
    <t>41</t>
  </si>
  <si>
    <t>573211109</t>
  </si>
  <si>
    <t>Postřik živičný spojovací z asfaltu v množství 0,50 kg/m2</t>
  </si>
  <si>
    <t>1850278013</t>
  </si>
  <si>
    <t>https://podminky.urs.cz/item/CS_URS_2024_01/573211109</t>
  </si>
  <si>
    <t>Spojovací postřik kationaktivní emulzí, po vyštěpení 0,5kg/m2. ČSN EN 13808; ČSN 736129. Pod ACO.</t>
  </si>
  <si>
    <t>Spojovací postřik kationaktivní emulzí, po vyštěpení 0,5kg/m2. ČSN EN 13808; ČSN 736129. Pod ACL.</t>
  </si>
  <si>
    <t>"modifikovaný"2</t>
  </si>
  <si>
    <t>42</t>
  </si>
  <si>
    <t>577134121</t>
  </si>
  <si>
    <t>Asfaltový beton vrstva obrusná ACO 11+ (ABS) tř. I tl 40 mm š přes 3 m z nemodifikovaného asfaltu</t>
  </si>
  <si>
    <t>-130941387</t>
  </si>
  <si>
    <t>https://podminky.urs.cz/item/CS_URS_2024_01/577134121</t>
  </si>
  <si>
    <t xml:space="preserve"> Asfaltový beton pro obrusné vrstvy ACO 11 + v tl. 40 mm. ČSN EN 13108-1; ČSN 736121 - napojení asfaltových ploch na nový chodník</t>
  </si>
  <si>
    <t>43</t>
  </si>
  <si>
    <t>577155112</t>
  </si>
  <si>
    <t>Asfaltový beton vrstva ložní ACL 16 (ABH) tl 60 mm š do 3 m z nemodifikovaného asfaltu</t>
  </si>
  <si>
    <t>-270181478</t>
  </si>
  <si>
    <t>https://podminky.urs.cz/item/CS_URS_2024_01/577155112</t>
  </si>
  <si>
    <t xml:space="preserve"> Asfaltový beton pro ložné vrstvy ACL 16 + v tl. 60 mm. ČSN EN 13108-1; ČSN 736121 - napojení asfaltových ploch na nový chodník</t>
  </si>
  <si>
    <t>4/2</t>
  </si>
  <si>
    <t>44</t>
  </si>
  <si>
    <t>596211113</t>
  </si>
  <si>
    <t>Kladení zámkové dlažby komunikací pro pěší ručně tl 60 mm skupiny A pl přes 300 m2</t>
  </si>
  <si>
    <t>1179613524</t>
  </si>
  <si>
    <t>https://podminky.urs.cz/item/CS_URS_2024_01/596211113</t>
  </si>
  <si>
    <t xml:space="preserve"> Zámková dlažba vzor parketa přírodní (šedá) s fazetou</t>
  </si>
  <si>
    <t xml:space="preserve"> Hmatná dlažba obdélníková červená</t>
  </si>
  <si>
    <t>45</t>
  </si>
  <si>
    <t>59245018</t>
  </si>
  <si>
    <t>dlažba tvar obdélník betonová 200x100x60mm přírodní</t>
  </si>
  <si>
    <t>-2081361155</t>
  </si>
  <si>
    <t>102,003*1,02 "Přepočtené koeficientem množství</t>
  </si>
  <si>
    <t>46</t>
  </si>
  <si>
    <t>59245006</t>
  </si>
  <si>
    <t>dlažba tvar obdélník betonová pro nevidomé 200x100x60mm barevná</t>
  </si>
  <si>
    <t>-1556939626</t>
  </si>
  <si>
    <t>3,466*1,03 "Přepočtené koeficientem množství</t>
  </si>
  <si>
    <t>47</t>
  </si>
  <si>
    <t>596212212</t>
  </si>
  <si>
    <t>Kladení zámkové dlažby pozemních komunikací ručně tl 80 mm skupiny A pl přes 100 do 300 m2</t>
  </si>
  <si>
    <t>-1112205308</t>
  </si>
  <si>
    <t>https://podminky.urs.cz/item/CS_URS_2024_01/596212212</t>
  </si>
  <si>
    <t>Zámková dlažba vzor kost přírodní (šedá)</t>
  </si>
  <si>
    <t>48</t>
  </si>
  <si>
    <t>59245013</t>
  </si>
  <si>
    <t>dlažba zámková betonová tvaru I 200x165mm tl 80mm přírodní</t>
  </si>
  <si>
    <t>1719346584</t>
  </si>
  <si>
    <t>357,206*1,01 "Přepočtené koeficientem množství</t>
  </si>
  <si>
    <t>49</t>
  </si>
  <si>
    <t>596412213</t>
  </si>
  <si>
    <t>Kladení dlažby z vegetačních tvárnic pozemních komunikací tl 80 mm pl přes 300 m2</t>
  </si>
  <si>
    <t>-955757583</t>
  </si>
  <si>
    <t>https://podminky.urs.cz/item/CS_URS_2024_01/596412213</t>
  </si>
  <si>
    <t xml:space="preserve"> Vegetační dlažba</t>
  </si>
  <si>
    <t xml:space="preserve">Odstavná plocha v místech parkovacích stání </t>
  </si>
  <si>
    <t>50</t>
  </si>
  <si>
    <t>59245035</t>
  </si>
  <si>
    <t>dlažba plošná vegetační betonová 200x200mm tl 80mm přírodní</t>
  </si>
  <si>
    <t>-1042941952</t>
  </si>
  <si>
    <t>80*1,03 "Přepočtené koeficientem množství</t>
  </si>
  <si>
    <t>Trubní vedení</t>
  </si>
  <si>
    <t>51</t>
  </si>
  <si>
    <t>871310310</t>
  </si>
  <si>
    <t>Montáž kanalizačního potrubí hladkého plnostěnného SN 10 z polypropylenu DN 150</t>
  </si>
  <si>
    <t>m</t>
  </si>
  <si>
    <t>1348088110</t>
  </si>
  <si>
    <t>https://podminky.urs.cz/item/CS_URS_2024_01/871310310</t>
  </si>
  <si>
    <t>52</t>
  </si>
  <si>
    <t>28617003</t>
  </si>
  <si>
    <t>trubka kanalizační PP plnostěnná třívrstvá DN 150x1000mm SN10</t>
  </si>
  <si>
    <t>-1443421270</t>
  </si>
  <si>
    <t>53</t>
  </si>
  <si>
    <t>877315211</t>
  </si>
  <si>
    <t>Montáž tvarovek z tvrdého PVC-systém KG nebo z polypropylenu-systém KG 2000 jednoosé DN 160</t>
  </si>
  <si>
    <t>KUS</t>
  </si>
  <si>
    <t>-838190862</t>
  </si>
  <si>
    <t>https://podminky.urs.cz/item/CS_URS_2024_01/877315211</t>
  </si>
  <si>
    <t>54</t>
  </si>
  <si>
    <t>28611892</t>
  </si>
  <si>
    <t>koleno kanalizační PP KG SN10 160x30°</t>
  </si>
  <si>
    <t>-1816721453</t>
  </si>
  <si>
    <t>55</t>
  </si>
  <si>
    <t>890411818</t>
  </si>
  <si>
    <t>Bourání UV z prefabrikovaných skruží</t>
  </si>
  <si>
    <t>-944798708</t>
  </si>
  <si>
    <t xml:space="preserve"> Odstranění stávající uliční vpusti v km 0,520 vč. rozšíření výkopu</t>
  </si>
  <si>
    <t>56</t>
  </si>
  <si>
    <t>890411819</t>
  </si>
  <si>
    <t>Bourání stávajícího betonového žlabu</t>
  </si>
  <si>
    <t>-467203258</t>
  </si>
  <si>
    <t>Odstranění stávajícího betonového žlabu vč. lože</t>
  </si>
  <si>
    <t>Odstranění 2 m stávajícího žlabu v km 0,520 pro navedení do nové UV</t>
  </si>
  <si>
    <t>57</t>
  </si>
  <si>
    <t>895941302</t>
  </si>
  <si>
    <t>Osazení vpusti uliční DN 450 z betonových dílců dno s kalištěm</t>
  </si>
  <si>
    <t>1964615178</t>
  </si>
  <si>
    <t>https://podminky.urs.cz/item/CS_URS_2024_01/895941302</t>
  </si>
  <si>
    <t>58</t>
  </si>
  <si>
    <t>59223852</t>
  </si>
  <si>
    <t>dno pro uliční vpusť s kalovou prohlubní betonové 450x300x50mm</t>
  </si>
  <si>
    <t>211424846</t>
  </si>
  <si>
    <t>59</t>
  </si>
  <si>
    <t>895941313</t>
  </si>
  <si>
    <t>Osazení vpusti uliční DN 450 z betonových dílců skruž horní 295 mm</t>
  </si>
  <si>
    <t>-1992869283</t>
  </si>
  <si>
    <t>https://podminky.urs.cz/item/CS_URS_2024_01/895941313</t>
  </si>
  <si>
    <t>60</t>
  </si>
  <si>
    <t>59223857</t>
  </si>
  <si>
    <t>skruž pro uliční vpusť horní betonová 450x295x50mm</t>
  </si>
  <si>
    <t>1728293805</t>
  </si>
  <si>
    <t>61</t>
  </si>
  <si>
    <t>59223864</t>
  </si>
  <si>
    <t>prstenec pro uliční vpusť vyrovnávací betonový 390x60x130mm</t>
  </si>
  <si>
    <t>-2023718102</t>
  </si>
  <si>
    <t>62</t>
  </si>
  <si>
    <t>895941322</t>
  </si>
  <si>
    <t>Osazení vpusti uliční DN 450 z betonových dílců skruž středová 295 mm</t>
  </si>
  <si>
    <t>709944963</t>
  </si>
  <si>
    <t>https://podminky.urs.cz/item/CS_URS_2024_01/895941322</t>
  </si>
  <si>
    <t>63</t>
  </si>
  <si>
    <t>59224487</t>
  </si>
  <si>
    <t>vpusť uliční DN 450 skruž střední betonová 450/295x50mm</t>
  </si>
  <si>
    <t>2004579026</t>
  </si>
  <si>
    <t>64</t>
  </si>
  <si>
    <t>895941332</t>
  </si>
  <si>
    <t>Osazení vpusti uliční DN 450 z betonových dílců skruž průběžná se zápachovou uzávěrkou</t>
  </si>
  <si>
    <t>-1590256961</t>
  </si>
  <si>
    <t>https://podminky.urs.cz/item/CS_URS_2024_01/895941332</t>
  </si>
  <si>
    <t>65</t>
  </si>
  <si>
    <t>59224494</t>
  </si>
  <si>
    <t>vpusť uliční DN 450 skruž průběžná 450/645x50mm betonová se zápachovou uzávěrkou 200mm PVC</t>
  </si>
  <si>
    <t>1829912529</t>
  </si>
  <si>
    <t>66</t>
  </si>
  <si>
    <t>899204112</t>
  </si>
  <si>
    <t>Osazení mříží litinových včetně rámů a košů na bahno pro třídu zatížení D400, E600</t>
  </si>
  <si>
    <t xml:space="preserve">kus </t>
  </si>
  <si>
    <t>-2104443406</t>
  </si>
  <si>
    <t>https://podminky.urs.cz/item/CS_URS_2024_01/899204112</t>
  </si>
  <si>
    <t>67</t>
  </si>
  <si>
    <t>286619381</t>
  </si>
  <si>
    <t>mříž litinová 600/40T, 500X500 D400</t>
  </si>
  <si>
    <t>649635895</t>
  </si>
  <si>
    <t>68</t>
  </si>
  <si>
    <t>552410001</t>
  </si>
  <si>
    <t>koš kalový - lehký</t>
  </si>
  <si>
    <t>-921881191</t>
  </si>
  <si>
    <t>Ostatní konstrukce a práce, bourání</t>
  </si>
  <si>
    <t>69</t>
  </si>
  <si>
    <t>914111112</t>
  </si>
  <si>
    <t>Montáž svislé dopravní značky do velikosti 1 m2 páskováním na sloup</t>
  </si>
  <si>
    <t>-304392716</t>
  </si>
  <si>
    <t>https://podminky.urs.cz/item/CS_URS_2024_01/914111112</t>
  </si>
  <si>
    <t>70</t>
  </si>
  <si>
    <t>40445620</t>
  </si>
  <si>
    <t>zákazové, příkazové dopravní značky B1-B34, C1-15 700mm</t>
  </si>
  <si>
    <t>536369814</t>
  </si>
  <si>
    <t>"B28"1</t>
  </si>
  <si>
    <t>71</t>
  </si>
  <si>
    <t>914511112</t>
  </si>
  <si>
    <t>Montáž sloupku dopravních značek délky do 3,5 m s betonovým základem a patkou</t>
  </si>
  <si>
    <t>1205179028</t>
  </si>
  <si>
    <t>https://podminky.urs.cz/item/CS_URS_2024_01/914511112</t>
  </si>
  <si>
    <t>72</t>
  </si>
  <si>
    <t>40445235</t>
  </si>
  <si>
    <t>sloupek pro dopravní značku Al D 60mm v 3,5m</t>
  </si>
  <si>
    <t>362141565</t>
  </si>
  <si>
    <t>73</t>
  </si>
  <si>
    <t>40445240</t>
  </si>
  <si>
    <t>patka pro sloupek Al D 60mm</t>
  </si>
  <si>
    <t>1942299741</t>
  </si>
  <si>
    <t>74</t>
  </si>
  <si>
    <t>40445253</t>
  </si>
  <si>
    <t>víčko plastové na sloupek D 60mm</t>
  </si>
  <si>
    <t>-1547052698</t>
  </si>
  <si>
    <t>75</t>
  </si>
  <si>
    <t>40445256</t>
  </si>
  <si>
    <t>svorka upínací na sloupek dopravní značky D 60mm</t>
  </si>
  <si>
    <t>-1005732591</t>
  </si>
  <si>
    <t>76</t>
  </si>
  <si>
    <t>915111115</t>
  </si>
  <si>
    <t>Vodorovné dopravní značení dělící čáry souvislé š 125 mm základní žlutá barva</t>
  </si>
  <si>
    <t>270287535</t>
  </si>
  <si>
    <t>https://podminky.urs.cz/item/CS_URS_2024_01/915111115</t>
  </si>
  <si>
    <t>"V12"31</t>
  </si>
  <si>
    <t>77</t>
  </si>
  <si>
    <t>915611111</t>
  </si>
  <si>
    <t>Předznačení vodorovného liniového značení</t>
  </si>
  <si>
    <t>1108506520</t>
  </si>
  <si>
    <t>https://podminky.urs.cz/item/CS_URS_2024_01/915611111</t>
  </si>
  <si>
    <t>78</t>
  </si>
  <si>
    <t>916131213</t>
  </si>
  <si>
    <t>Osazení silničního obrubníku betonového stojatého s boční opěrou do lože z betonu prostého</t>
  </si>
  <si>
    <t>-664926394</t>
  </si>
  <si>
    <t>https://podminky.urs.cz/item/CS_URS_2024_01/916131213</t>
  </si>
  <si>
    <t xml:space="preserve"> Dle situace obrubníků, podél odstavné plochy</t>
  </si>
  <si>
    <t>40,728+0,826</t>
  </si>
  <si>
    <t>79</t>
  </si>
  <si>
    <t>59217031</t>
  </si>
  <si>
    <t>obrubník betonový silniční 1000x150x250mm</t>
  </si>
  <si>
    <t>-2023145118</t>
  </si>
  <si>
    <t>41,554*1,03 "Přepočtené koeficientem množství</t>
  </si>
  <si>
    <t>916231213</t>
  </si>
  <si>
    <t>Osazení chodníkového obrubníku betonového stojatého s boční opěrou do lože z betonu prostého</t>
  </si>
  <si>
    <t>-703245584</t>
  </si>
  <si>
    <t>https://podminky.urs.cz/item/CS_URS_2024_01/916231213</t>
  </si>
  <si>
    <t>Dle situace obrubníků, podél dlážděních ploch mimo uznatelné náklady</t>
  </si>
  <si>
    <t>9,126+2,080+3,861+5,770+17,222+4,335+1,238+10,363+0,5+0,5+0,5+0,5</t>
  </si>
  <si>
    <t>81</t>
  </si>
  <si>
    <t>59217016</t>
  </si>
  <si>
    <t>obrubník betonový chodníkový 1000x80x250mm</t>
  </si>
  <si>
    <t>266119111</t>
  </si>
  <si>
    <t>55,995*1,03 "Přepočtené koeficientem množství</t>
  </si>
  <si>
    <t>82</t>
  </si>
  <si>
    <t>916991121</t>
  </si>
  <si>
    <t>Lože pod obrubníky, krajníky nebo obruby z dlažebních kostek z betonu prostého</t>
  </si>
  <si>
    <t>-1896905899</t>
  </si>
  <si>
    <t>https://podminky.urs.cz/item/CS_URS_2024_01/916991121</t>
  </si>
  <si>
    <t>41,554*0,4*0,06</t>
  </si>
  <si>
    <t>55,995*0,3*0,06</t>
  </si>
  <si>
    <t>83</t>
  </si>
  <si>
    <t>919726123</t>
  </si>
  <si>
    <t>Geotextilie pro ochranu, separaci a filtraci netkaná měrná hm přes 300 do 500 g/m2</t>
  </si>
  <si>
    <t>-1564973354</t>
  </si>
  <si>
    <t>https://podminky.urs.cz/item/CS_URS_2024_01/919726123</t>
  </si>
  <si>
    <t xml:space="preserve"> Separační geotextilie 500 g/m2 na pláni chodníků. CBR&gt;3kN, dle TP 97.</t>
  </si>
  <si>
    <t>(80*1,1)+(357*1,05)</t>
  </si>
  <si>
    <t xml:space="preserve"> Uvažováno ve 30% plochy nepojížděných chodníků. Se souhlasem TDI!</t>
  </si>
  <si>
    <t>((102+3,5)*1,05)*0,3</t>
  </si>
  <si>
    <t>84</t>
  </si>
  <si>
    <t>935112111</t>
  </si>
  <si>
    <t>Osazení příkopového žlabu do betonu tl 100 mm z betonových tvárnic š 500 mm</t>
  </si>
  <si>
    <t>1325567868</t>
  </si>
  <si>
    <t>https://podminky.urs.cz/item/CS_URS_2024_01/935112111</t>
  </si>
  <si>
    <t>Nový odvodňovací žlab, napojení na novou polohu UV</t>
  </si>
  <si>
    <t>85</t>
  </si>
  <si>
    <t>59227054</t>
  </si>
  <si>
    <t>žlabovka příkopová betonová 500x500x130mm</t>
  </si>
  <si>
    <t>1922919901</t>
  </si>
  <si>
    <t>86</t>
  </si>
  <si>
    <t>990411820</t>
  </si>
  <si>
    <t>Odstranění stávajícího přístřešku zastávky "U Kubelků"</t>
  </si>
  <si>
    <t>kpl</t>
  </si>
  <si>
    <t>1440023710</t>
  </si>
  <si>
    <t>Demontáž stávajícího přístřešku vč. poplatku za skládku</t>
  </si>
  <si>
    <t>87</t>
  </si>
  <si>
    <t>990411821</t>
  </si>
  <si>
    <t>Přesunutí stávajících plakátnic</t>
  </si>
  <si>
    <t>100761699</t>
  </si>
  <si>
    <t>88</t>
  </si>
  <si>
    <t>990411822</t>
  </si>
  <si>
    <t xml:space="preserve">Přesunutí kontejnerů </t>
  </si>
  <si>
    <t>749947172</t>
  </si>
  <si>
    <t xml:space="preserve"> Náklady na přesunutí stávajících kontejnerů do nových pozic předepsaných projektem </t>
  </si>
  <si>
    <t>89</t>
  </si>
  <si>
    <t>935113118</t>
  </si>
  <si>
    <t>D+M ocelového dopravně bezpečnostního zábradlí</t>
  </si>
  <si>
    <t>-1228656044</t>
  </si>
  <si>
    <t>Zábradlí u schodiště - zábradlí kompozitní, dvě madla, výška 1,1 m, včetně patek, délka 3,80 m po jedné straně schodiště</t>
  </si>
  <si>
    <t>(2,80+0,5+0,5)*2</t>
  </si>
  <si>
    <t>90</t>
  </si>
  <si>
    <t>935113785</t>
  </si>
  <si>
    <t xml:space="preserve">D+M autobusové zastávky </t>
  </si>
  <si>
    <t>-413081711</t>
  </si>
  <si>
    <t>Nový přístřešek autobusové zastávky. Včetně dodávky, montáže, ukotvení. 3-segmentová z ocelových jeklů, žározinek, včetně lavičky,</t>
  </si>
  <si>
    <t>bez bočnic - pouze zadní výplňe. Maximální šířka pro přístřešek je 4,50 m. Během stavby bude vybrán typový výrobek podobných rozměrů.</t>
  </si>
  <si>
    <t xml:space="preserve">Nejedná se o zakázkovou výrobu. Zadní výplně budou skleněné (bezpečnostní kalené sklo).   </t>
  </si>
  <si>
    <t>91</t>
  </si>
  <si>
    <t>979054451</t>
  </si>
  <si>
    <t>Očištění vybouraných zámkových dlaždic s původním spárováním z kameniva těženého</t>
  </si>
  <si>
    <t>-1019572398</t>
  </si>
  <si>
    <t>https://podminky.urs.cz/item/CS_URS_2024_01/979054451</t>
  </si>
  <si>
    <t xml:space="preserve">přeskládání stávajících sjezdů ze zámkové dlažby </t>
  </si>
  <si>
    <t>997</t>
  </si>
  <si>
    <t>Přesun sutě</t>
  </si>
  <si>
    <t>92</t>
  </si>
  <si>
    <t>997221551</t>
  </si>
  <si>
    <t>Vodorovná doprava suti ze sypkých materiálů do 1 km</t>
  </si>
  <si>
    <t>621191930</t>
  </si>
  <si>
    <t>https://podminky.urs.cz/item/CS_URS_2024_01/997221551</t>
  </si>
  <si>
    <t>"kamenivo"131,047</t>
  </si>
  <si>
    <t>"živice"41,61</t>
  </si>
  <si>
    <t>"beton"9,078</t>
  </si>
  <si>
    <t>"beton s výztuží"8,779</t>
  </si>
  <si>
    <t>"penetrační makadam"48,785</t>
  </si>
  <si>
    <t>"frézing"102,006</t>
  </si>
  <si>
    <t>93</t>
  </si>
  <si>
    <t>997221559</t>
  </si>
  <si>
    <t>Příplatek ZKD 1 km u vodorovné dopravy suti ze sypkých materiálů</t>
  </si>
  <si>
    <t>1301222333</t>
  </si>
  <si>
    <t>https://podminky.urs.cz/item/CS_URS_2024_01/997221559</t>
  </si>
  <si>
    <t>341,305*19</t>
  </si>
  <si>
    <t>94</t>
  </si>
  <si>
    <t>997221561</t>
  </si>
  <si>
    <t>Vodorovná doprava suti z kusových materiálů do 1 km</t>
  </si>
  <si>
    <t>-386269876</t>
  </si>
  <si>
    <t>https://podminky.urs.cz/item/CS_URS_2024_01/997221561</t>
  </si>
  <si>
    <t>"zámková dlažba"4,29</t>
  </si>
  <si>
    <t>"kostrka drobná"35,48</t>
  </si>
  <si>
    <t>"dlažba velkoformátová"13,515</t>
  </si>
  <si>
    <t>95</t>
  </si>
  <si>
    <t>997221569</t>
  </si>
  <si>
    <t>Příplatek ZKD 1 km u vodorovné dopravy suti z kusových materiálů</t>
  </si>
  <si>
    <t>1871890156</t>
  </si>
  <si>
    <t>https://podminky.urs.cz/item/CS_URS_2024_01/997221569</t>
  </si>
  <si>
    <t>"zámková dlažba"4,29*19</t>
  </si>
  <si>
    <t>"kostrka drobná na skládku investora"35,48*4</t>
  </si>
  <si>
    <t>"dlažba velkoformátová"13,515*19</t>
  </si>
  <si>
    <t>96</t>
  </si>
  <si>
    <t>997221571</t>
  </si>
  <si>
    <t>Vodorovná doprava vybouraných hmot do 1 km</t>
  </si>
  <si>
    <t>-917686068</t>
  </si>
  <si>
    <t>https://podminky.urs.cz/item/CS_URS_2024_01/997221571</t>
  </si>
  <si>
    <t>"UV"0,92</t>
  </si>
  <si>
    <t>"žlab"1,38</t>
  </si>
  <si>
    <t>97</t>
  </si>
  <si>
    <t>997221579</t>
  </si>
  <si>
    <t>Příplatek ZKD 1 km u vodorovné dopravy vybouraných hmot</t>
  </si>
  <si>
    <t>666967699</t>
  </si>
  <si>
    <t>https://podminky.urs.cz/item/CS_URS_2024_01/997221579</t>
  </si>
  <si>
    <t>2,3*1,9</t>
  </si>
  <si>
    <t>98</t>
  </si>
  <si>
    <t>997221611</t>
  </si>
  <si>
    <t>Nakládání suti na dopravní prostředky pro vodorovnou dopravu</t>
  </si>
  <si>
    <t>-554416825</t>
  </si>
  <si>
    <t>https://podminky.urs.cz/item/CS_URS_2024_01/997221611</t>
  </si>
  <si>
    <t>341,305+53,285</t>
  </si>
  <si>
    <t>99</t>
  </si>
  <si>
    <t>997221612</t>
  </si>
  <si>
    <t>Nakládání vybouraných hmot na dopravní prostředky pro vodorovnou dopravu</t>
  </si>
  <si>
    <t>2032406310</t>
  </si>
  <si>
    <t>https://podminky.urs.cz/item/CS_URS_2024_01/997221612</t>
  </si>
  <si>
    <t>100</t>
  </si>
  <si>
    <t>997221861</t>
  </si>
  <si>
    <t>Poplatek za uložení stavebního odpadu na recyklační skládce (skládkovné) z prostého betonu pod kódem 17 01 01</t>
  </si>
  <si>
    <t>950653956</t>
  </si>
  <si>
    <t>https://podminky.urs.cz/item/CS_URS_2024_01/997221861</t>
  </si>
  <si>
    <t>104</t>
  </si>
  <si>
    <t>997221862</t>
  </si>
  <si>
    <t>Poplatek za uložení stavebního odpadu na recyklační skládce (skládkovné) z armovaného betonu pod kódem 17 01 01</t>
  </si>
  <si>
    <t>-489397345</t>
  </si>
  <si>
    <t>https://podminky.urs.cz/item/CS_URS_2024_01/997221862</t>
  </si>
  <si>
    <t>101</t>
  </si>
  <si>
    <t>997221873</t>
  </si>
  <si>
    <t>Poplatek za uložení stavebního odpadu na recyklační skládce (skládkovné) zeminy a kamení zatříděného do Katalogu odpadů pod kódem 17 05 04</t>
  </si>
  <si>
    <t>1743447376</t>
  </si>
  <si>
    <t>https://podminky.urs.cz/item/CS_URS_2024_01/997221873</t>
  </si>
  <si>
    <t>102</t>
  </si>
  <si>
    <t>997221875</t>
  </si>
  <si>
    <t>Poplatek za uložení stavebního odpadu na recyklační skládce (skládkovné) asfaltového bez obsahu dehtu zatříděného do Katalogu odpadů pod kódem 17 03 02</t>
  </si>
  <si>
    <t>1792884426</t>
  </si>
  <si>
    <t>https://podminky.urs.cz/item/CS_URS_2024_01/997221875</t>
  </si>
  <si>
    <t>998</t>
  </si>
  <si>
    <t>Přesun hmot</t>
  </si>
  <si>
    <t>103</t>
  </si>
  <si>
    <t>998223011</t>
  </si>
  <si>
    <t>Přesun hmot pro pozemní komunikace s krytem dlážděným</t>
  </si>
  <si>
    <t>-1833874419</t>
  </si>
  <si>
    <t>https://podminky.urs.cz/item/CS_URS_2024_01/998223011</t>
  </si>
  <si>
    <t>SO 131U - Rekonstrukce chodníků - UZNATELNÉ NÁKLADY</t>
  </si>
  <si>
    <t>M - Práce a dodávky M</t>
  </si>
  <si>
    <t xml:space="preserve">    22-M - Montáže technologických zařízení pro dopravní stavby</t>
  </si>
  <si>
    <t>2008374333</t>
  </si>
  <si>
    <t xml:space="preserve"> 13,699+6,316+8,890</t>
  </si>
  <si>
    <t>113106136</t>
  </si>
  <si>
    <t>Rozebrání dlažeb z vegetačních dlaždic betonových komunikací pro pěší strojně pl do 50 m2</t>
  </si>
  <si>
    <t>-670369495</t>
  </si>
  <si>
    <t>https://podminky.urs.cz/item/CS_URS_2024_01/113106136</t>
  </si>
  <si>
    <t>113106144</t>
  </si>
  <si>
    <t>Rozebrání dlažeb ze zámkových dlaždic komunikací pro pěší strojně pl přes 50 m2</t>
  </si>
  <si>
    <t>-1046036545</t>
  </si>
  <si>
    <t>https://podminky.urs.cz/item/CS_URS_2024_01/113106144</t>
  </si>
  <si>
    <t>"předláždění krytu v km 0,000 - 0,080"148,931</t>
  </si>
  <si>
    <t>1673470385</t>
  </si>
  <si>
    <t>Odstranění žulových kostek v konstrukci komunikace v místech budoucího, chodníku.</t>
  </si>
  <si>
    <t>Dle diagnostiky jsou ve staničení komunikace 0,500-0,678 v podloží kostka . Odstranění v tl. 100 mm.</t>
  </si>
  <si>
    <t>63,851+40,024+8,485+1,055</t>
  </si>
  <si>
    <t>113107170</t>
  </si>
  <si>
    <t>Odstranění podkladu z betonu prostého tl do 100 mm strojně pl přes 50 do 200 m2</t>
  </si>
  <si>
    <t>259443471</t>
  </si>
  <si>
    <t>https://podminky.urs.cz/item/CS_URS_2024_01/113107170</t>
  </si>
  <si>
    <t xml:space="preserve">Odstranění pod kci stávajících asfaltových chodníků v místech budoucího chodníku, který bude pouze pochozí. </t>
  </si>
  <si>
    <t xml:space="preserve">Uvažováno s betonovým podkladem pod stávajícími chodníky na 20% úseku v tl. 100 mm </t>
  </si>
  <si>
    <t xml:space="preserve"> (984,74-80,58)*0,2</t>
  </si>
  <si>
    <t>113107171</t>
  </si>
  <si>
    <t>Odstranění podkladu z betonu prostého tl přes 100 do 150 mm strojně pl přes 50 do 200 m2</t>
  </si>
  <si>
    <t>1149556104</t>
  </si>
  <si>
    <t>https://podminky.urs.cz/item/CS_URS_2024_01/113107171</t>
  </si>
  <si>
    <t xml:space="preserve"> Odstranění pod konstrukcí stávajících asfaltových chodníků v místech sjezdů v tl. 150 mm</t>
  </si>
  <si>
    <t xml:space="preserve"> (80,58+9)</t>
  </si>
  <si>
    <t>-1320330948</t>
  </si>
  <si>
    <t>Odstranění ŠD, ŠP podkladu na úroveň pláně chodníku pod stávajícím asfaltovým chodníkem v místech sjezdů.</t>
  </si>
  <si>
    <t>"tl. 140 mm"(80,58+9)</t>
  </si>
  <si>
    <t>Odstranění ŠD, ŠP podkladu na úroveň pláně chodníku pod stávajícím asfaltovým chodníkem v místech budoucího chodníku, který bude pouze pochozí.</t>
  </si>
  <si>
    <t xml:space="preserve"> "tl. 190 mm"(984,74-80,58)</t>
  </si>
  <si>
    <t>Odstranění ŠD, ŠP podkladu na úroveň pláně chodníku pod stávajícím dlážděným chodníkem v místech budoucího chodníku, který bude pouze pochozí.</t>
  </si>
  <si>
    <t>"tl. 190 mm"(28,905+14)</t>
  </si>
  <si>
    <t>Odstranění ŠD, ŠP podkladu na úroveň pláně chodníku v konstrukci vozovky na úroveň pláně chodníku.</t>
  </si>
  <si>
    <t>"tl. 200 mm"325,924</t>
  </si>
  <si>
    <t>1023285514</t>
  </si>
  <si>
    <t>Odstranění kce stávajících asfaltových chodníků v místech budoucího chodníku, který bude pouze pochozí. předpoklad proříznutí spáry a rozlámání do ker</t>
  </si>
  <si>
    <t>51,362+114,863+5,154+147,171+13,818+244,515+99,427+103,814+90,833+113,783</t>
  </si>
  <si>
    <t>1655937822</t>
  </si>
  <si>
    <t xml:space="preserve">Odstranění stávajících asfaltových vrstev vč. zazubení stávajících vrstev v místechm, kde zasahuje chodník v nové stavu do původní vozovky. </t>
  </si>
  <si>
    <t>20,023+9,805+3,943+15,881+4,875+48,194+41,208+44,816+63,851+1,055+40,024+8,485+23,764</t>
  </si>
  <si>
    <t>113201112</t>
  </si>
  <si>
    <t>Vytrhání obrub silničních ležatých</t>
  </si>
  <si>
    <t>93619795</t>
  </si>
  <si>
    <t>https://podminky.urs.cz/item/CS_URS_2024_01/113201112</t>
  </si>
  <si>
    <t>vybourání stávajících kamenných obrub podél chodníku</t>
  </si>
  <si>
    <t>28,179+68,984+4,370+8,135+91,449+165,413</t>
  </si>
  <si>
    <t>113202111</t>
  </si>
  <si>
    <t>Vytrhání obrub krajníků obrubníků stojatých</t>
  </si>
  <si>
    <t>-72429707</t>
  </si>
  <si>
    <t>https://podminky.urs.cz/item/CS_URS_2024_01/113202111</t>
  </si>
  <si>
    <t>vybourání stávajících betonových obrub podél chodníku</t>
  </si>
  <si>
    <t xml:space="preserve">silniční  obruby </t>
  </si>
  <si>
    <t xml:space="preserve"> 76,040+67,387+34,288+69,926+91,598+100,236</t>
  </si>
  <si>
    <t>chodníkové obruby</t>
  </si>
  <si>
    <t>70,745+2,613+2,318+2,807+11,964+56,004+29,062+17,244+49,028+43,373+88,327</t>
  </si>
  <si>
    <t>121112003</t>
  </si>
  <si>
    <t>Sejmutí ornice tl vrstvy do 200 mm ručně</t>
  </si>
  <si>
    <t>922057896</t>
  </si>
  <si>
    <t>https://podminky.urs.cz/item/CS_URS_2024_01/121112003</t>
  </si>
  <si>
    <t>Sejmutí ornice v ploše budoucího chodníku pro konstrukční vrstvy chodníku ve stávající zeleni.</t>
  </si>
  <si>
    <t xml:space="preserve"> "tl. 150"37,807+1,516+1,341+80,558+30,224+2,692+15,553+35,563+106,381+50,487+36,02+40</t>
  </si>
  <si>
    <t>98845820</t>
  </si>
  <si>
    <t>Výkop pro konstrukční vrstvy chodníku ve stávající zeleni. Odstranění v tl. 150 mm.</t>
  </si>
  <si>
    <t>"tl. 150 mm"(398,142*1,1)*0,15</t>
  </si>
  <si>
    <t>129001101</t>
  </si>
  <si>
    <t>Příplatek za ztížení odkopávky nebo prokopávky v blízkosti inženýrských sítí</t>
  </si>
  <si>
    <t>-1265491963</t>
  </si>
  <si>
    <t>https://podminky.urs.cz/item/CS_URS_2024_01/129001101</t>
  </si>
  <si>
    <t>"chránička"52*0,6*0,5</t>
  </si>
  <si>
    <t>132212131</t>
  </si>
  <si>
    <t>Hloubení nezapažených rýh šířky do 800 mm v soudržných horninách třídy těžitelnosti I skupiny 3 ručně</t>
  </si>
  <si>
    <t>1887711979</t>
  </si>
  <si>
    <t>https://podminky.urs.cz/item/CS_URS_2024_01/132212131</t>
  </si>
  <si>
    <t>257096823</t>
  </si>
  <si>
    <t>-1174700709</t>
  </si>
  <si>
    <t>"odkopávky"65,693</t>
  </si>
  <si>
    <t>"rýhy"15,6+15,6</t>
  </si>
  <si>
    <t>Vodorovné přemístění přes 9 000 do 10000 m výkopku/sypaniny z horniny třídy těžitelnosti I skupiny 1 až 3</t>
  </si>
  <si>
    <t>527953085</t>
  </si>
  <si>
    <t>"ohumusování"-26*0,1</t>
  </si>
  <si>
    <t>-615173201</t>
  </si>
  <si>
    <t>1762232960</t>
  </si>
  <si>
    <t>94,293*1,8</t>
  </si>
  <si>
    <t>125301670</t>
  </si>
  <si>
    <t>-797554731</t>
  </si>
  <si>
    <t>"chránička"52*0,6*0,6</t>
  </si>
  <si>
    <t>608082087</t>
  </si>
  <si>
    <t>18,72*2 "Přepočtené koeficientem množství</t>
  </si>
  <si>
    <t>-1447694187</t>
  </si>
  <si>
    <t>"chránička"52*0,6*0,3</t>
  </si>
  <si>
    <t>93120017</t>
  </si>
  <si>
    <t>9,36*2 "Přepočtené koeficientem množství</t>
  </si>
  <si>
    <t>-230921506</t>
  </si>
  <si>
    <t>"tl. 100 mm"26</t>
  </si>
  <si>
    <t>1348181585</t>
  </si>
  <si>
    <t>1822828735</t>
  </si>
  <si>
    <t>26*0,02 "Přepočtené koeficientem množství</t>
  </si>
  <si>
    <t>-417618673</t>
  </si>
  <si>
    <t>Úprava pláně v hornině třídy těžitelnosti I skupiny 1 až 3 se zhutněním strojně</t>
  </si>
  <si>
    <t>-1327742896</t>
  </si>
  <si>
    <t>291,37+1386</t>
  </si>
  <si>
    <t>348501274</t>
  </si>
  <si>
    <t>Odstranění / přeosazení stávajícího dřevěného zábradlí v km 0,600</t>
  </si>
  <si>
    <t>2056539315</t>
  </si>
  <si>
    <t xml:space="preserve">v km 0,600 - 0,660, které bude v kolizi s hranou chodníku </t>
  </si>
  <si>
    <t>se souhlasem TDI</t>
  </si>
  <si>
    <t>-604529040</t>
  </si>
  <si>
    <t>chodník pochozí fr. 4/8 tl. 40 mm</t>
  </si>
  <si>
    <t xml:space="preserve"> 44,167+47,236+24,788+43,652+54,260+26,462+25,455+1,926+35,254+2,839+69,484+47,870+2,548+54,616+8,512+51,374+44,448+1,36+20,768+15,65+1,2+28,528</t>
  </si>
  <si>
    <t>145,156+30,180+21,042+84,016+28,981+66,581+72,999+39,622+20,00-32,25</t>
  </si>
  <si>
    <t xml:space="preserve"> (1,450+2,554+1,450+2,631+3,462+1,392+2,373+1,400+2,598+6,262+3,686+5,140+5,954+3,779+4,930+4,658+6,794+5,847)*0,3</t>
  </si>
  <si>
    <t>(1,701+1,701+1,500+1,500+9,007+3,820+3,697+3,666+5,989+5,006+3,577)*0,3</t>
  </si>
  <si>
    <t>2,279+2,074+2,034+1,362+2,308+1,440+2,021+2,012+1,438+1,867+1,654+2,691+2,320+1,360+1,200+2,160</t>
  </si>
  <si>
    <t>1,405+1,461+2,100+1,334+1,356+2,880+2,078+1,842+1,349+3,5</t>
  </si>
  <si>
    <t>(13,421+12,115+14,172+5,144)*0,4</t>
  </si>
  <si>
    <t>4,203+4,225</t>
  </si>
  <si>
    <t>chodník pojížděný - sjezdy</t>
  </si>
  <si>
    <t>0,798+13,423+8,957+0,615+4,634+0,281+10,847+0,639+0,288+4,073+3,911+0,279+0,284+3,868+0,320+5,715+0,320+5,674+5,100</t>
  </si>
  <si>
    <t>(11,988+9,019+5,500+10,000+5,500+5,500+5,500+6,000+6,000+8,000)*0,3</t>
  </si>
  <si>
    <t>2,880+2,080+2,080+1,880+1,880+1,880+3,680+1,880+3,288+4,475+4,12</t>
  </si>
  <si>
    <t>83008398</t>
  </si>
  <si>
    <t>"chránička"52*0,6*0,1</t>
  </si>
  <si>
    <t>488995217</t>
  </si>
  <si>
    <t xml:space="preserve">Chránička kabelů -  půlená</t>
  </si>
  <si>
    <t>2029020517</t>
  </si>
  <si>
    <t>"chránička pro ochranu stávajících inženýrských sítí v místech sjezdů (proti přejíždění)"52</t>
  </si>
  <si>
    <t>564851111</t>
  </si>
  <si>
    <t>Podklad ze štěrkodrtě ŠD plochy přes 100 m2 tl 150 mm</t>
  </si>
  <si>
    <t>-646573420</t>
  </si>
  <si>
    <t>https://podminky.urs.cz/item/CS_URS_2024_01/564851111</t>
  </si>
  <si>
    <t xml:space="preserve"> ŠDa 0/32 v místech sjezdů</t>
  </si>
  <si>
    <t>Pod zámkovou dlažbou tl. 80 mm</t>
  </si>
  <si>
    <t>56,426+21,90</t>
  </si>
  <si>
    <t>Pod varovné pásy tl. 80 mm</t>
  </si>
  <si>
    <t>30,123</t>
  </si>
  <si>
    <t>Pod umělou vodící linii tl. 80 mm</t>
  </si>
  <si>
    <t xml:space="preserve"> 17,94</t>
  </si>
  <si>
    <t>"Vyrovnávka, dosypávka,sanace v místech nového chodníku - uvažováno 10% z celkové plochy"1385*0,1</t>
  </si>
  <si>
    <t>-86018751</t>
  </si>
  <si>
    <t>ŠDa fr. 0/32 v místě pochozího chodníku</t>
  </si>
  <si>
    <t>Pod zámkovou dlažbou tl. 60 mm</t>
  </si>
  <si>
    <t>1128,724+32,25</t>
  </si>
  <si>
    <t>Pod varovné pásy tl. 60 mm</t>
  </si>
  <si>
    <t>49,52</t>
  </si>
  <si>
    <t>Pod kontrastní pásy tl. 60 mm</t>
  </si>
  <si>
    <t>8,428</t>
  </si>
  <si>
    <t>Pod předlážděnou plochu tl. 60 mm</t>
  </si>
  <si>
    <t>149</t>
  </si>
  <si>
    <t>1237027407</t>
  </si>
  <si>
    <t>SC 0/32 C 5/6 v místech sjezdů</t>
  </si>
  <si>
    <t>1412516471</t>
  </si>
  <si>
    <t xml:space="preserve"> Zámková dlažba vzor parketa přírodní (šedá) s fazetou v tl. 60 mm v místě pochozího chodníku </t>
  </si>
  <si>
    <t xml:space="preserve">Zámková dlažba vzor parketa červená v tl. 60 mm v místě nástupní hrany zastávek BUS </t>
  </si>
  <si>
    <t>Zámková dlažba vzor parketa přírodní (šedá) bez fazety v tl. 60 mm v místě pochozího chodníku</t>
  </si>
  <si>
    <t>(1,450+2,554+1,450+2,631+3,462+1,392+2,373+1,400+2,598+6,262+3,686+5,140+5,954+3,779+4,930+4,658+6,794+5,847+1,701)*0,3</t>
  </si>
  <si>
    <t>(1,701+1,500+1,500+9,007+3,820+3,697+3,666+5,989+5,006+3,577)*0,3</t>
  </si>
  <si>
    <t>dlažba s reliéfním povrchem pro nevidomé a slabozraké k vytvoření signálních a varovných pásů na chodnících</t>
  </si>
  <si>
    <t xml:space="preserve"> (13,421+12,115+14,172+5,144)*0,4</t>
  </si>
  <si>
    <t>Hmatná dlažba obdélníková červená v tl. 60 mm v místě pochozího chodníku</t>
  </si>
  <si>
    <t>2,279+2,074+2,034+1,362+2,308+1,440+2,021+2,012+1,438+1,867+1,654+2,691+2,320+1,360+1,200+2,160+1,405+1,461+2,100+1,334+1,356</t>
  </si>
  <si>
    <t>2,880+2,078+1,842+1,349+3,5</t>
  </si>
  <si>
    <t>"předláždění krytU"148,931</t>
  </si>
  <si>
    <t>dlažba skladebná betonová 200x100mm tl 60mm přírodní</t>
  </si>
  <si>
    <t>1559179142</t>
  </si>
  <si>
    <t>1128,724*1,01 "Přepočtené koeficientem množství</t>
  </si>
  <si>
    <t>40</t>
  </si>
  <si>
    <t>592450081</t>
  </si>
  <si>
    <t>dlažba skladebná betonová 200x100mm tl 60mm ČERVENÁ</t>
  </si>
  <si>
    <t>-1950641450</t>
  </si>
  <si>
    <t>8,428*1,03 "Přepočtené koeficientem množství</t>
  </si>
  <si>
    <t>592450188</t>
  </si>
  <si>
    <t>dlažba skladebná betonová 200x100mm tl 60mm přírodní BEZ FAZETY</t>
  </si>
  <si>
    <t>1821169870</t>
  </si>
  <si>
    <t>32,257*1,03 "Přepočtené koeficientem množství</t>
  </si>
  <si>
    <t>592450301.1</t>
  </si>
  <si>
    <t xml:space="preserve">dlažba  betonová VODÍCÍ LINIE  200x200x80mm přírodní</t>
  </si>
  <si>
    <t>-1463283725</t>
  </si>
  <si>
    <t>17,941*1,03 "Přepočtené koeficientem množství</t>
  </si>
  <si>
    <t>dlažba pro nevidomé betonová 200x100mm tl 60mm barevná</t>
  </si>
  <si>
    <t>1091476329</t>
  </si>
  <si>
    <t>49,525*1,03 "Přepočtené koeficientem množství</t>
  </si>
  <si>
    <t>108876385</t>
  </si>
  <si>
    <t>59245020</t>
  </si>
  <si>
    <t>dlažba skladebná betonová 200x100mm tl 80mm přírodní</t>
  </si>
  <si>
    <t>-411069765</t>
  </si>
  <si>
    <t>70,026*1,03 "Přepočtené koeficientem množství</t>
  </si>
  <si>
    <t>592450208</t>
  </si>
  <si>
    <t xml:space="preserve">dlažba skladebná betonová 200x100mm tl 80mm přírodní  BEZ FAZETY </t>
  </si>
  <si>
    <t>-1171148184</t>
  </si>
  <si>
    <t>21,902*1,03 "Přepočtené koeficientem množství</t>
  </si>
  <si>
    <t>59245226</t>
  </si>
  <si>
    <t>dlažba pro nevidomé betonová 200x100mm tl 80mm barevná</t>
  </si>
  <si>
    <t>1490990850</t>
  </si>
  <si>
    <t>30,123*1,03 "Přepočtené koeficientem množství</t>
  </si>
  <si>
    <t>899132111</t>
  </si>
  <si>
    <t>Výměna (výšková úprava) poklopu kanalizačního samonivelačního s ošetřením podkladu hloubky do 25 cm</t>
  </si>
  <si>
    <t>-1928408081</t>
  </si>
  <si>
    <t>https://podminky.urs.cz/item/CS_URS_2024_01/899132111</t>
  </si>
  <si>
    <t xml:space="preserve"> Na novou niveletu chodníku</t>
  </si>
  <si>
    <t>55241033</t>
  </si>
  <si>
    <t>poklop šachtový litinový kruhový DN 600 bez ventilace tř D400 v samonivelačním rámu pro intenzivní provoz</t>
  </si>
  <si>
    <t>1823287185</t>
  </si>
  <si>
    <t>899132212</t>
  </si>
  <si>
    <t>Výměna (výšková úprava) poklopu vodovodního samonivelačního nebo pevného šoupátkového</t>
  </si>
  <si>
    <t>1740139060</t>
  </si>
  <si>
    <t>https://podminky.urs.cz/item/CS_URS_2024_01/899132212</t>
  </si>
  <si>
    <t>55241104</t>
  </si>
  <si>
    <t>poklop šoupátkový litinový bez ventilace tř D400 v samonivelačním rámu</t>
  </si>
  <si>
    <t>1447524822</t>
  </si>
  <si>
    <t>-1075928671</t>
  </si>
  <si>
    <t>Dle situace obrubníků</t>
  </si>
  <si>
    <t>731,116</t>
  </si>
  <si>
    <t>V místech zastávky</t>
  </si>
  <si>
    <t>12+12</t>
  </si>
  <si>
    <t>V místech sjezdů, včetně přechodových kusů</t>
  </si>
  <si>
    <t>10+7+3,5+8+3,5+3,5+3,5+4+4+6</t>
  </si>
  <si>
    <t>obrubník silniční betonový 1000x150x250mm</t>
  </si>
  <si>
    <t>-577081002</t>
  </si>
  <si>
    <t>808,116*1,01 "Přepočtené koeficientem množství</t>
  </si>
  <si>
    <t>59217034</t>
  </si>
  <si>
    <t>obrubník silniční betonový 1000x150x300mm</t>
  </si>
  <si>
    <t>-1533245738</t>
  </si>
  <si>
    <t>28,081562681439*1,03 "Přepočtené koeficientem množství</t>
  </si>
  <si>
    <t>59217029</t>
  </si>
  <si>
    <t>obrubník silniční betonový nájezdový 1000x150x150mm</t>
  </si>
  <si>
    <t>-194027717</t>
  </si>
  <si>
    <t>62,0134509215112*1,03 "Přepočtené koeficientem množství</t>
  </si>
  <si>
    <t>1467621334</t>
  </si>
  <si>
    <t>19,766+1,338+65,665+1,244+7,422+1,967+1,137+2,510+6,882+10,065+10,001+1,000+1,000+10,001+1,000+9,765+21,153+6,105+5,710+13,002</t>
  </si>
  <si>
    <t>2,498+1,627+13,009+18,583+10,913+11,998+2,998+45,984+39,580+9,057+1,514+1,445+43,465+30,081+1,750+41,726+11,911+45,894+43,613+1,000+31,564+1,430</t>
  </si>
  <si>
    <t xml:space="preserve"> V místech kde je chodník veden podél stávajícího oplocení. Počítáno 30% z celkové délky pro zajištění vodící linie. Se souhlasem TDI!</t>
  </si>
  <si>
    <t>(82,273+152,017+68,772)*0,3</t>
  </si>
  <si>
    <t>-691447846</t>
  </si>
  <si>
    <t>699,292*1,01 "Přepočtené koeficientem množství</t>
  </si>
  <si>
    <t>-2103418136</t>
  </si>
  <si>
    <t>690,659*0,4*0,06</t>
  </si>
  <si>
    <t>699,292*0,3*0,06</t>
  </si>
  <si>
    <t>919123122</t>
  </si>
  <si>
    <t>Zalití teplou modifikovanou asfaltovou zálivkou	</t>
  </si>
  <si>
    <t>391449716</t>
  </si>
  <si>
    <t>337175405</t>
  </si>
  <si>
    <t xml:space="preserve"> (1128,724+32,25+49,52+17,94+8,428+149)*0,3</t>
  </si>
  <si>
    <t>264,89*1,1</t>
  </si>
  <si>
    <t>919735111</t>
  </si>
  <si>
    <t>Řezání stávajícího živičného krytu hl do 50 mm</t>
  </si>
  <si>
    <t>243768960</t>
  </si>
  <si>
    <t>https://podminky.urs.cz/item/CS_URS_2024_01/919735111</t>
  </si>
  <si>
    <t>"tl. 40 mm"20</t>
  </si>
  <si>
    <t>178211330</t>
  </si>
  <si>
    <t xml:space="preserve">Dopravně bezpečnostní zábradlí dle TP 186. Výšky 1,1 m nad terénem, včetně PKO + patky. </t>
  </si>
  <si>
    <t xml:space="preserve">V oblouku a nároží na začátku úseku. Zábradlí bude opatřeno 2x protikorozním nátěrem. </t>
  </si>
  <si>
    <t xml:space="preserve">Nosné částí konstrukcí dle ČSN 73 1403 a TKP 19 – např. konstrukční ocel S235 JR – trubkové profily. Barevný odstín dle požadavků města. </t>
  </si>
  <si>
    <t>Ukotveno do betonových patek.</t>
  </si>
  <si>
    <t>962042321</t>
  </si>
  <si>
    <t>Bourání zdiva nadzákladového z betonu prostého přes 1 m3</t>
  </si>
  <si>
    <t>112303812</t>
  </si>
  <si>
    <t>https://podminky.urs.cz/item/CS_URS_2024_01/962042321</t>
  </si>
  <si>
    <t>Rezerva na odbourání skrytých betonových ploch v kolizi s novým chodníkem. Předpoklad v místech původní podezdívky plotů a výškových změn</t>
  </si>
  <si>
    <t>nového chodníku. Se souhlasem TDI</t>
  </si>
  <si>
    <t>((82,273+152,017+68,772)*0,3)*0,3*0,5</t>
  </si>
  <si>
    <t>375224072</t>
  </si>
  <si>
    <t>-500479918</t>
  </si>
  <si>
    <t>"kamenivo"395,145</t>
  </si>
  <si>
    <t>"beton"43,4+29,114+30,004</t>
  </si>
  <si>
    <t>"živice"216,643</t>
  </si>
  <si>
    <t>"frézing"149,925</t>
  </si>
  <si>
    <t>298633412</t>
  </si>
  <si>
    <t>864,231*19</t>
  </si>
  <si>
    <t>-1738229263</t>
  </si>
  <si>
    <t>"zámková dlažba"7,515</t>
  </si>
  <si>
    <t>"vegetační dlažba"2,005</t>
  </si>
  <si>
    <t>"kostka drobná"36,293</t>
  </si>
  <si>
    <t>2144932194</t>
  </si>
  <si>
    <t>"zámková dlažba"7,515*19</t>
  </si>
  <si>
    <t>"vegetační dlažba"2,005*19</t>
  </si>
  <si>
    <t>"kostka drobná na skládku investora"36,293*4</t>
  </si>
  <si>
    <t>648850208</t>
  </si>
  <si>
    <t>"obrubník kamenný"106,294</t>
  </si>
  <si>
    <t>"obrubník betonový"166,657</t>
  </si>
  <si>
    <t>-342640547</t>
  </si>
  <si>
    <t>"obrubník kamenný na skládku investora"106,294*4</t>
  </si>
  <si>
    <t>"obrubník betonový"166,657*19</t>
  </si>
  <si>
    <t>1900126264</t>
  </si>
  <si>
    <t>864,231+45,813</t>
  </si>
  <si>
    <t>335564853</t>
  </si>
  <si>
    <t>Poplatek za uložení na recyklační skládce (skládkovné) stavebního odpadu z prostého betonu pod kódem 17 01 01</t>
  </si>
  <si>
    <t>856220854</t>
  </si>
  <si>
    <t>Poplatek za uložení na recyklační skládce (skládkovné) stavebního odpadu zeminy a kamení zatříděného do Katalogu odpadů pod kódem 17 05 04</t>
  </si>
  <si>
    <t>320691083</t>
  </si>
  <si>
    <t>Poplatek za uložení na recyklační skládce (skládkovné) stavebního odpadu asfaltového bez obsahu dehtu zatříděného do Katalogu odpadů pod kódem 17 03 02</t>
  </si>
  <si>
    <t>763864051</t>
  </si>
  <si>
    <t>-1408066561</t>
  </si>
  <si>
    <t>Práce a dodávky M</t>
  </si>
  <si>
    <t>22-M</t>
  </si>
  <si>
    <t>Montáže technologických zařízení pro dopravní stavby</t>
  </si>
  <si>
    <t>220860232</t>
  </si>
  <si>
    <t>Montáž pevného sloupu na připravený základ</t>
  </si>
  <si>
    <t>2075475588</t>
  </si>
  <si>
    <t>https://podminky.urs.cz/item/CS_URS_2024_01/220860232</t>
  </si>
  <si>
    <t>749104252</t>
  </si>
  <si>
    <t xml:space="preserve">sloup městský zahrazovací pevný D 100mm dl 700mm </t>
  </si>
  <si>
    <t>337499149</t>
  </si>
  <si>
    <t>SO401 - Veřejné osvětlení</t>
  </si>
  <si>
    <t>SO 401N - Veřejné osvětlení - NEUZNATELNÉ NÁKLADY</t>
  </si>
  <si>
    <t>PSV - Práce a dodávky PSV</t>
  </si>
  <si>
    <t xml:space="preserve">    741 - Elektroinstalace - silnoproud</t>
  </si>
  <si>
    <t xml:space="preserve">    21-M - Elektromontáže</t>
  </si>
  <si>
    <t xml:space="preserve">    46-M - Zemní práce při extr.mont.pracích</t>
  </si>
  <si>
    <t>HZS - Hodinové zúčtovací sazby</t>
  </si>
  <si>
    <t>119002121</t>
  </si>
  <si>
    <t>Přechodová lávka délky do 2 m včetně zábradlí pro zabezpečení výkopu zřízení</t>
  </si>
  <si>
    <t>-536245526</t>
  </si>
  <si>
    <t>119002122</t>
  </si>
  <si>
    <t>Přechodová lávka délky do 2 m včetně zábradlí pro zabezpečení výkopu odstranění</t>
  </si>
  <si>
    <t>-257087058</t>
  </si>
  <si>
    <t>119003131</t>
  </si>
  <si>
    <t>Výstražná páska pro zabezpečení výkopu zřízení</t>
  </si>
  <si>
    <t>1891989697</t>
  </si>
  <si>
    <t>119003132</t>
  </si>
  <si>
    <t>Výstražná páska pro zabezpečení výkopu odstranění</t>
  </si>
  <si>
    <t>87502485</t>
  </si>
  <si>
    <t>131313701</t>
  </si>
  <si>
    <t>Hloubení nezapažených jam v soudržných horninách třídy těžitelnosti II skupiny 4 ručně</t>
  </si>
  <si>
    <t>-2108005351</t>
  </si>
  <si>
    <t>"Hloubení jam na stožáry" 2*(0,8*0,8*1)+10*(0,8*0,8*1,1)+1*(0,6*0,6*1,1)</t>
  </si>
  <si>
    <t>132312131</t>
  </si>
  <si>
    <t>Hloubení nezapažených rýh šířky do 800 mm v soudržných horninách třídy těžitelnosti II skupiny 4 ručně</t>
  </si>
  <si>
    <t>826565370</t>
  </si>
  <si>
    <t>"výkopy v chodníku" 441*(0,35*0,20)</t>
  </si>
  <si>
    <t>"část výkopů v komunikaci" 31*(0,65*0,7)</t>
  </si>
  <si>
    <t>"volný terén" 21*(0,35*0,7)</t>
  </si>
  <si>
    <t>171152501</t>
  </si>
  <si>
    <t>Zhutnění podloží z hornin soudržných nebo nesoudržných pod násypy</t>
  </si>
  <si>
    <t>254156681</t>
  </si>
  <si>
    <t>"chodník" 441*0,35</t>
  </si>
  <si>
    <t>"vozovka" 31*0,65</t>
  </si>
  <si>
    <t>"volná plocha" 21*0,35</t>
  </si>
  <si>
    <t xml:space="preserve">"stožáry VO" 12*0,8*0,8 </t>
  </si>
  <si>
    <t>181111111</t>
  </si>
  <si>
    <t>Plošná úprava terénu do 500 m2 zemina skupiny 1 až 4 nerovnosti přes 50 do 100 mm v rovinně a svahu do 1:5</t>
  </si>
  <si>
    <t>483993823</t>
  </si>
  <si>
    <t>"volný terén" 21*1,35</t>
  </si>
  <si>
    <t>"okolí výkopů pro stožáry v zeleném" 11*2</t>
  </si>
  <si>
    <t>-755146887</t>
  </si>
  <si>
    <t>21*0,35</t>
  </si>
  <si>
    <t>-310893920</t>
  </si>
  <si>
    <t>7,35*0,02 "Přepočtené koeficientem množství</t>
  </si>
  <si>
    <t>961044111</t>
  </si>
  <si>
    <t>Bourání základů z betonu prostého</t>
  </si>
  <si>
    <t>1648154424</t>
  </si>
  <si>
    <t>PSV</t>
  </si>
  <si>
    <t>Práce a dodávky PSV</t>
  </si>
  <si>
    <t>741</t>
  </si>
  <si>
    <t>Elektroinstalace - silnoproud</t>
  </si>
  <si>
    <t>210220301</t>
  </si>
  <si>
    <t>Montáž svorek hromosvodných se 2 šrouby</t>
  </si>
  <si>
    <t>-443140224</t>
  </si>
  <si>
    <t>35431012</t>
  </si>
  <si>
    <t>svorka uzemnění FeZn spojovací s příložkou</t>
  </si>
  <si>
    <t>128</t>
  </si>
  <si>
    <t>-1548829758</t>
  </si>
  <si>
    <t>Poznámka k položce:_x000d_
připojení drátu zemní - odbočení</t>
  </si>
  <si>
    <t>35431019</t>
  </si>
  <si>
    <t>svorka uzemnění FeZn připojovací na kovové části pro 1 vodič D 7-10mm -plochá, 2 šrouby</t>
  </si>
  <si>
    <t>256</t>
  </si>
  <si>
    <t>-117234993</t>
  </si>
  <si>
    <t>Poznámka k položce:_x000d_
připevnění ke stožáru</t>
  </si>
  <si>
    <t>210280211</t>
  </si>
  <si>
    <t>Měření zemních odporů zemniče prvního nebo samostatného</t>
  </si>
  <si>
    <t>1562787941</t>
  </si>
  <si>
    <t>741128021</t>
  </si>
  <si>
    <t>Příplatek k montáži kabelů za zatažení vodiče a kabelu do 0,75 kg</t>
  </si>
  <si>
    <t>2132040470</t>
  </si>
  <si>
    <t>741128022</t>
  </si>
  <si>
    <t>Příplatek k montáži kabelů za zatažení vodiče a kabelu do 2,00 kg</t>
  </si>
  <si>
    <t>1463582461</t>
  </si>
  <si>
    <t>741410003</t>
  </si>
  <si>
    <t>Montáž drátu nebo lana uzemňovacího průměru do 10 mm na povrchu</t>
  </si>
  <si>
    <t>524948113</t>
  </si>
  <si>
    <t>Poznámka k položce:_x000d_
Montáž zemnicího drátu ke stožáru VO (nadzemní část)</t>
  </si>
  <si>
    <t>35441073</t>
  </si>
  <si>
    <t>drát D 10mm FeZn</t>
  </si>
  <si>
    <t>-1684806280</t>
  </si>
  <si>
    <t>26*0,625 "Přepočtené koeficientem množství</t>
  </si>
  <si>
    <t>741410041</t>
  </si>
  <si>
    <t>Montáž drátu nebo lana uzemňovacího průměru do 10 mm v městské zástavbě v zemi</t>
  </si>
  <si>
    <t>879221101</t>
  </si>
  <si>
    <t>1021845396</t>
  </si>
  <si>
    <t>519*0,625 "Přepočtené koeficientem množství</t>
  </si>
  <si>
    <t>21-M</t>
  </si>
  <si>
    <t>Elektromontáže</t>
  </si>
  <si>
    <t>210_R.1</t>
  </si>
  <si>
    <t>Montáž stožárového pouzdra plastového SP 250/1000 včetně betonové výplně hloubky 1,0 m</t>
  </si>
  <si>
    <t>1322839583</t>
  </si>
  <si>
    <t>31674121_R.1</t>
  </si>
  <si>
    <t>Stožárové pouzdro</t>
  </si>
  <si>
    <t>1011839728</t>
  </si>
  <si>
    <t>210100096</t>
  </si>
  <si>
    <t>Ukončení vodičů na svorkovnici s otevřením a uzavřením krytu včetně zapojení průřezu žíly do 2,5 mm2</t>
  </si>
  <si>
    <t>988028171</t>
  </si>
  <si>
    <t>210100101</t>
  </si>
  <si>
    <t>Ukončení vodičů na svorkovnici s otevřením a uzavřením krytu včetně zapojení průřezu žíly do 16 mm2</t>
  </si>
  <si>
    <t>-1720391029</t>
  </si>
  <si>
    <t>210100151_R1</t>
  </si>
  <si>
    <t>Ukončení kabelů smršťovací koncovkou nebo páskou</t>
  </si>
  <si>
    <t>284560697</t>
  </si>
  <si>
    <t>Poznámka k položce:_x000d_
Vyvedení FeZn drátu ze země nad povrch ke stožáru</t>
  </si>
  <si>
    <t>34343202</t>
  </si>
  <si>
    <t>trubka smršťovací středněstěnná s lepidlem</t>
  </si>
  <si>
    <t>238302960</t>
  </si>
  <si>
    <t>210120101_R1</t>
  </si>
  <si>
    <t>Montáž pojistkových patron do 60 A se styčným kroužkem</t>
  </si>
  <si>
    <t>-701065003</t>
  </si>
  <si>
    <t>34523415</t>
  </si>
  <si>
    <t>vložka pojistková E27 normální 2410 6A</t>
  </si>
  <si>
    <t>183221688</t>
  </si>
  <si>
    <t>210191581</t>
  </si>
  <si>
    <t>Montáž skříní pojistkových oceloplechových typ UAVO na stožár bez zapojení vodičů</t>
  </si>
  <si>
    <t>-1127418665</t>
  </si>
  <si>
    <t>1207630_R</t>
  </si>
  <si>
    <t>POJISTKOVA SKRIN SP200/NSP1P</t>
  </si>
  <si>
    <t>311556738</t>
  </si>
  <si>
    <t>210203901</t>
  </si>
  <si>
    <t>Montáž svítidel LED se zapojením vodičů průmyslových nebo venkovních na výložník nebo dřík</t>
  </si>
  <si>
    <t>1152917634</t>
  </si>
  <si>
    <t>34774000_R.1</t>
  </si>
  <si>
    <t>Svítidlo modulové se zdroji LED pro osvětlení komunikací</t>
  </si>
  <si>
    <t>-69445680</t>
  </si>
  <si>
    <t>Poznámka k položce:_x000d_
3.000K, 5600lm, asymetrická křivka svítivosti DM12, autonomní stmívání, SR socket, funce udržování konst. toku svítivosti</t>
  </si>
  <si>
    <t>34774000_R.2</t>
  </si>
  <si>
    <t>Svítidlo modulové se zdroji LED pro osvětlení komunikací vybavené clonou</t>
  </si>
  <si>
    <t>187463002</t>
  </si>
  <si>
    <t>Poznámka k položce:_x000d_
3.000K, 2.250lm, asymetrická křivka svítivosti DM50, autonomní stmívání, SR socket, funce udržování konst. toku svítivosti, clona BL1</t>
  </si>
  <si>
    <t>210204011</t>
  </si>
  <si>
    <t>Montáž stožárů osvětlení ocelových samostatně stojících délky do 12 m</t>
  </si>
  <si>
    <t>2075381825</t>
  </si>
  <si>
    <t>31674067_R.2</t>
  </si>
  <si>
    <t>stožár osvětlovací, vetknutý, výška nadzemní 6m</t>
  </si>
  <si>
    <t>1811105294</t>
  </si>
  <si>
    <t>31674067_R.1</t>
  </si>
  <si>
    <t>stožár osvětlovací, vetknutý, výška nadzemní 8m</t>
  </si>
  <si>
    <t>-518691402</t>
  </si>
  <si>
    <t>210204103</t>
  </si>
  <si>
    <t>Montáž výložníků osvětlení jednoramenných sloupových hmotnosti do 35 kg</t>
  </si>
  <si>
    <t>-952968600</t>
  </si>
  <si>
    <t>31674002</t>
  </si>
  <si>
    <t>výložník rovný jednoduchý k osvětlovacím stožárům uličním vyložení 1500mm</t>
  </si>
  <si>
    <t>548580594</t>
  </si>
  <si>
    <t>210204201</t>
  </si>
  <si>
    <t>Montáž elektrovýzbroje stožárů osvětlení 1 okruh</t>
  </si>
  <si>
    <t>-1635211579</t>
  </si>
  <si>
    <t>31674130_R1</t>
  </si>
  <si>
    <t>výzbroj stožárová 481-27(14)Z/Cu 1xE27(14)/4xM8/35mm2</t>
  </si>
  <si>
    <t>2022354173</t>
  </si>
  <si>
    <t>210204221</t>
  </si>
  <si>
    <t>Montáž manžety stožárové průměru do 150 mm</t>
  </si>
  <si>
    <t>-19629953</t>
  </si>
  <si>
    <t>31674124</t>
  </si>
  <si>
    <t>manžeta plastová ochranná na stožár d=133mm</t>
  </si>
  <si>
    <t>-922601437</t>
  </si>
  <si>
    <t>210280351</t>
  </si>
  <si>
    <t>Zkoušky kabelů silových do 1 kV, počtu a průřezu žil do 4x25 mm2</t>
  </si>
  <si>
    <t>-1882938246</t>
  </si>
  <si>
    <t>210812011</t>
  </si>
  <si>
    <t>Montáž kabelu Cu plného nebo laněného do 1 kV žíly 3x1,5 až 6 mm2 (např. CYKY) bez ukončení uloženého volně nebo v liště</t>
  </si>
  <si>
    <t>-2077661301</t>
  </si>
  <si>
    <t>Poznámka k položce:_x000d_
instalace kabelu uvnitř stožáru od výzbroje ke svítidlu</t>
  </si>
  <si>
    <t>34111030</t>
  </si>
  <si>
    <t>kabel instalační jádro Cu plné izolace PVC plášť PVC 450/750V (CYKY) 3x1,5mm2</t>
  </si>
  <si>
    <t>572404121</t>
  </si>
  <si>
    <t>140*1,15 "Přepočtené koeficientem množství</t>
  </si>
  <si>
    <t>210812033</t>
  </si>
  <si>
    <t>Montáž kabelu Cu plného nebo laněného do 1 kV žíly 4x6 až 10 mm2 (např. CYKY) bez ukončení uloženého volně nebo v liště</t>
  </si>
  <si>
    <t>-511994009</t>
  </si>
  <si>
    <t>34111076</t>
  </si>
  <si>
    <t>kabel instalační jádro Cu plné izolace PVC plášť PVC 450/750V (CYKY) 4x10mm2</t>
  </si>
  <si>
    <t>1335666032</t>
  </si>
  <si>
    <t>685*1,15 "Přepočtené koeficientem množství</t>
  </si>
  <si>
    <t>218202016</t>
  </si>
  <si>
    <t>Demontáž svítidla výbojkového průmyslového nebo venkovního ze sloupku parkového</t>
  </si>
  <si>
    <t>1698899169</t>
  </si>
  <si>
    <t>218204011</t>
  </si>
  <si>
    <t>Demontáž stožárů osvětlení ocelových samostatně stojících délky do 12 m</t>
  </si>
  <si>
    <t>-1952288122</t>
  </si>
  <si>
    <t>218204103</t>
  </si>
  <si>
    <t>Demontáž výložníků osvětlení jednoramenných sloupových hmotnosti do 35 kg</t>
  </si>
  <si>
    <t>1268094063</t>
  </si>
  <si>
    <t>218204201</t>
  </si>
  <si>
    <t>Demontáž elektrovýzbroje stožárů osvětlení 1 okruh</t>
  </si>
  <si>
    <t>1472652856</t>
  </si>
  <si>
    <t>228060301_R</t>
  </si>
  <si>
    <t>Demontáž kabelového vedení</t>
  </si>
  <si>
    <t>-1538174076</t>
  </si>
  <si>
    <t>Poznámka k položce:_x000d_
AYKY 4x16mm2</t>
  </si>
  <si>
    <t>741136001</t>
  </si>
  <si>
    <t>Propojení kabel celoplastový spojkou venkovní smršťovací do 1 kV 4x10-16 mm2</t>
  </si>
  <si>
    <t>1156083346</t>
  </si>
  <si>
    <t>35436029</t>
  </si>
  <si>
    <t>spojka kabelová smršťovaná přímá do 1kV 91ahsc-35 3-4ž.x6-35mm</t>
  </si>
  <si>
    <t>1499864853</t>
  </si>
  <si>
    <t>46-M</t>
  </si>
  <si>
    <t>Zemní práce při extr.mont.pracích</t>
  </si>
  <si>
    <t>167151102</t>
  </si>
  <si>
    <t>Nakládání výkopku z hornin třídy těžitelnosti II skupiny 4 a 5 do 100 m3</t>
  </si>
  <si>
    <t>357250983</t>
  </si>
  <si>
    <t>"výkopek na stožáry" 8,716</t>
  </si>
  <si>
    <t>"výkopek na kabelové vedení VO" 36,27+14,105+5,145</t>
  </si>
  <si>
    <t>460010024</t>
  </si>
  <si>
    <t>Vytyčení trasy vedení kabelového podzemního v zastavěném prostoru</t>
  </si>
  <si>
    <t>km</t>
  </si>
  <si>
    <t>-550303539</t>
  </si>
  <si>
    <t>460242111</t>
  </si>
  <si>
    <t>Provizorní zajištění potrubí ve výkopech při křížení s kabelem</t>
  </si>
  <si>
    <t>901017695</t>
  </si>
  <si>
    <t>"křížení s plynovodem" 4</t>
  </si>
  <si>
    <t>"křížení s vodovodem a kanalizací" 4</t>
  </si>
  <si>
    <t>"křížení s teplovodem" 1</t>
  </si>
  <si>
    <t>460242211</t>
  </si>
  <si>
    <t>Provizorní zajištění kabelů ve výkopech při jejich křížení</t>
  </si>
  <si>
    <t>-1175950222</t>
  </si>
  <si>
    <t xml:space="preserve">"křížení se silovým kabelem (nn, vn)" 6 </t>
  </si>
  <si>
    <t>"křížení se sdělovacím vedením" 4</t>
  </si>
  <si>
    <t>460341113</t>
  </si>
  <si>
    <t>Vodorovné přemístění horniny jakékoliv třídy dopravními prostředky při elektromontážích přes 500 do 1000 m</t>
  </si>
  <si>
    <t>234157707</t>
  </si>
  <si>
    <t>"výkopy stožárů" 2*(0,8*0,8*1)+10*(0,8*0,8*1,1)+1*(0,6*0,6*1,1)</t>
  </si>
  <si>
    <t>"výkopy v chodníku" 441*(0,35*0,20)+12*(0,5*0,9)</t>
  </si>
  <si>
    <t>"část výkopů v komunikacích" 31*(0,65*0,7)</t>
  </si>
  <si>
    <t>"dovoz ze skládky ke zpětným zásypům" 31*(0,65*0,5)+21*(0,35*0,5)</t>
  </si>
  <si>
    <t>460341121</t>
  </si>
  <si>
    <t>Příplatek k vodorovnému přemístění horniny dopravními prostředky při elektromontážích za každých dalších i započatých 1000 m</t>
  </si>
  <si>
    <t>1996296067</t>
  </si>
  <si>
    <t>77,986*9 "Přepočtené koeficientem množství</t>
  </si>
  <si>
    <t>460361121</t>
  </si>
  <si>
    <t>Poplatek za uložení zeminy na recyklační skládce (skládkovné) kód odpadu 17 05 04</t>
  </si>
  <si>
    <t>1462926051</t>
  </si>
  <si>
    <t>"celkově vytěžený výkopek ze zemních prací" 77,986</t>
  </si>
  <si>
    <t>"odečet objemů ke zpětným zásypům" -1*(31*0,65*0,5)-1*(21*0,35*0,5)</t>
  </si>
  <si>
    <t>"přepočet 1,5tuny/m3" 64,236*1,5</t>
  </si>
  <si>
    <t>460451183</t>
  </si>
  <si>
    <t>Zásyp kabelových rýh strojně se zhutněním š 35 cm hl 80 cm z horniny tř II skupiny 4</t>
  </si>
  <si>
    <t>217574767</t>
  </si>
  <si>
    <t>460451513</t>
  </si>
  <si>
    <t>Zásyp kabelových rýh strojně se zhutněním š 65 cm hl 120 cm z horniny tř II skupiny 4</t>
  </si>
  <si>
    <t>-1586210714</t>
  </si>
  <si>
    <t>460661111</t>
  </si>
  <si>
    <t>Kabelové lože z písku pro kabely nn bez zakrytí š lože do 35 cm</t>
  </si>
  <si>
    <t>861661434</t>
  </si>
  <si>
    <t>"chodníky" 441</t>
  </si>
  <si>
    <t>"volný terén" 21</t>
  </si>
  <si>
    <t>460661111_R1</t>
  </si>
  <si>
    <t>Obetonování potrubí nebo zdiva stok betonem prostým tř. C 12/15 v otevřeném výkopu</t>
  </si>
  <si>
    <t>-1769107001</t>
  </si>
  <si>
    <t>Poznámka k položce:_x000d_
Obetonování potrubí - chráničky pro kabelové vedení VO pod komunikací</t>
  </si>
  <si>
    <t xml:space="preserve">"obetonované chráničky pod zpevněnou komunikaci (d*š*v)"   31*0,65*0,2</t>
  </si>
  <si>
    <t>460671112</t>
  </si>
  <si>
    <t>Výstražná fólie pro krytí kabelů šířky přes 20 do 25 cm</t>
  </si>
  <si>
    <t>-1164248484</t>
  </si>
  <si>
    <t>460671113</t>
  </si>
  <si>
    <t>Výstražná fólie pro krytí kabelů šířky přes 25 do 34 cm</t>
  </si>
  <si>
    <t>-574145089</t>
  </si>
  <si>
    <t>460742112</t>
  </si>
  <si>
    <t>Osazení kabelových prostupů z trub plastových do rýhy bez obsypu průměru přes 10 do 15 cm</t>
  </si>
  <si>
    <t>-939066431</t>
  </si>
  <si>
    <t>28611117</t>
  </si>
  <si>
    <t>trubka kanalizační PVC DN 125x500mm SN4</t>
  </si>
  <si>
    <t>-1947679426</t>
  </si>
  <si>
    <t>48*1,03 "Přepočtené koeficientem množství</t>
  </si>
  <si>
    <t>460751111</t>
  </si>
  <si>
    <t>Osazení kabelových kanálů do rýhy z prefabrikovaných betonových žlabů vnější šířky do 20 cm</t>
  </si>
  <si>
    <t>-837034846</t>
  </si>
  <si>
    <t>Poznámka k položce:_x000d_
žlab betonový 1000x170x140 vč. víka</t>
  </si>
  <si>
    <t>59213009</t>
  </si>
  <si>
    <t>žlab kabelový betonový k ochraně zemního drátovodného vedení 100x17x14cm</t>
  </si>
  <si>
    <t>1602541992</t>
  </si>
  <si>
    <t>460791112</t>
  </si>
  <si>
    <t>Montáž trubek ochranných plastových uložených volně do rýhy tuhých D přes 32 do 50 mm</t>
  </si>
  <si>
    <t>-1294169877</t>
  </si>
  <si>
    <t>34571361.R1</t>
  </si>
  <si>
    <t>trubka elektroinstalační HDPE tuhá dvouplášťová korugovaná D 40/32mm</t>
  </si>
  <si>
    <t>-1457514275</t>
  </si>
  <si>
    <t>45*1,05 "Přepočtené koeficientem množství</t>
  </si>
  <si>
    <t>460791113</t>
  </si>
  <si>
    <t>Montáž trubek ochranných plastových uložených volně do rýhy tuhých D přes 50 do 90 mm</t>
  </si>
  <si>
    <t>749116200</t>
  </si>
  <si>
    <t>34571363</t>
  </si>
  <si>
    <t>trubka elektroinstalační HDPE tuhá dvouplášťová korugovaná D 61/75mm</t>
  </si>
  <si>
    <t>-519402506</t>
  </si>
  <si>
    <t>650*1,05 "Přepočtené koeficientem množství</t>
  </si>
  <si>
    <t>460791115</t>
  </si>
  <si>
    <t>Montáž trubek ochranných plastových uložených volně do rýhy tuhých D přes 110 do 133 mm</t>
  </si>
  <si>
    <t>1703239469</t>
  </si>
  <si>
    <t>34571367</t>
  </si>
  <si>
    <t>trubka elektroinstalační HDPE tuhá dvouplášťová korugovaná D 108/125mm</t>
  </si>
  <si>
    <t>-419386315</t>
  </si>
  <si>
    <t>48*1,05 "Přepočtené koeficientem množství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</si>
  <si>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</si>
  <si>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</si>
  <si>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</si>
  <si>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</si>
  <si>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</si>
  <si>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</si>
  <si>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300527714</t>
  </si>
  <si>
    <t xml:space="preserve">"přepojení navazujících rozvodů VO pro zachování funkčnosti"   12</t>
  </si>
  <si>
    <t xml:space="preserve">"stavební výpomoc"   12</t>
  </si>
  <si>
    <t>"nastavení svít., oživení soustavy vč. naprogramování parametrů" 16</t>
  </si>
  <si>
    <t>"komplexní vyzkoušení" 4</t>
  </si>
  <si>
    <t>"demontáž a zpětná montáž a zapojení systému včasné výstrahy na stožáry VO (zdroj+2xrepro)" 5</t>
  </si>
  <si>
    <t xml:space="preserve">"spolupráce s revizním technikem"  12</t>
  </si>
  <si>
    <t>012002000</t>
  </si>
  <si>
    <t>Geodetické práce</t>
  </si>
  <si>
    <t>soubor …</t>
  </si>
  <si>
    <t>-1976454646</t>
  </si>
  <si>
    <t>Poznámka k položce:_x000d_
Geodetické práce předvýstavbou - vytýčení tras podzemních vedení</t>
  </si>
  <si>
    <t>012103000</t>
  </si>
  <si>
    <t>Geodetické práce před výstavbou</t>
  </si>
  <si>
    <t>1900816940</t>
  </si>
  <si>
    <t>Poznámka k položce:_x000d_
vytýčení trasy do 100m</t>
  </si>
  <si>
    <t>012203000</t>
  </si>
  <si>
    <t>Geodetické práce při provádění stavby</t>
  </si>
  <si>
    <t>oubor</t>
  </si>
  <si>
    <t>1163736160</t>
  </si>
  <si>
    <t>Poznámka k položce:_x000d_
zaměření kabelu a zařízení do 100m</t>
  </si>
  <si>
    <t>044002000</t>
  </si>
  <si>
    <t>Revize</t>
  </si>
  <si>
    <t>-919320608</t>
  </si>
  <si>
    <t>049002000</t>
  </si>
  <si>
    <t>Ostatní inženýrská činnost</t>
  </si>
  <si>
    <t>-1774764265</t>
  </si>
  <si>
    <t>SO 401U - Veřejné osvětlení - UZNATELNÉ NÁKLADY</t>
  </si>
  <si>
    <t>230310764</t>
  </si>
  <si>
    <t>-999160845</t>
  </si>
  <si>
    <t>-585311789</t>
  </si>
  <si>
    <t>-1130678991</t>
  </si>
  <si>
    <t>-236673875</t>
  </si>
  <si>
    <t>"hloubení jam na stožáry" 2*(0,8*0,8*1,2)+2*(0,8*0,8*0,95)</t>
  </si>
  <si>
    <t>-505551757</t>
  </si>
  <si>
    <t>"výkopy v chodníku" 75*(0,35*0,20)</t>
  </si>
  <si>
    <t>"část výkopů v komunikaci" 8*(0,65*0,7)</t>
  </si>
  <si>
    <t>563541573</t>
  </si>
  <si>
    <t>"výkopek na stožáry" 2,752</t>
  </si>
  <si>
    <t>"výkopek na kabelové vedení VO" 8,890</t>
  </si>
  <si>
    <t>1160965447</t>
  </si>
  <si>
    <t>"chodník" 75*0,35</t>
  </si>
  <si>
    <t>"vozovka" 8*0,65</t>
  </si>
  <si>
    <t xml:space="preserve">"stožáry VO" 4*0,8*0,8 </t>
  </si>
  <si>
    <t>-2119724199</t>
  </si>
  <si>
    <t>-1209904863</t>
  </si>
  <si>
    <t>-1000419974</t>
  </si>
  <si>
    <t>-1469566829</t>
  </si>
  <si>
    <t>-665019535</t>
  </si>
  <si>
    <t>214650182</t>
  </si>
  <si>
    <t>1490901612</t>
  </si>
  <si>
    <t>-1569769306</t>
  </si>
  <si>
    <t>-1159537801</t>
  </si>
  <si>
    <t>4*0,625 "Přepočtené koeficientem množství</t>
  </si>
  <si>
    <t>48116843</t>
  </si>
  <si>
    <t>-530972955</t>
  </si>
  <si>
    <t>110*0,625 "Přepočtené koeficientem množství</t>
  </si>
  <si>
    <t>-1988226768</t>
  </si>
  <si>
    <t>1*4 "Přepočtené koeficientem množství</t>
  </si>
  <si>
    <t>16644958</t>
  </si>
  <si>
    <t>-2006934771</t>
  </si>
  <si>
    <t>1382580527</t>
  </si>
  <si>
    <t>1768528830</t>
  </si>
  <si>
    <t>-1878602658</t>
  </si>
  <si>
    <t>-952926651</t>
  </si>
  <si>
    <t>-2002739393</t>
  </si>
  <si>
    <t>-886245329</t>
  </si>
  <si>
    <t>1414295016</t>
  </si>
  <si>
    <t>-169066360</t>
  </si>
  <si>
    <t>Poznámka k položce:_x000d_
3.000K, 5600lm, asymetrická křivka svítivosti DM12, autonomní stmívání, SR socket, funce udržování konst. toku svítivosti, clona BL2</t>
  </si>
  <si>
    <t>34774000_R.3</t>
  </si>
  <si>
    <t>Svítidlo modulové se zdroji LED pro osvětlení přechodů pro chodce</t>
  </si>
  <si>
    <t>-1603175319</t>
  </si>
  <si>
    <t>Poznámka k položce:_x000d_
5.700K, 6.350lm, optika DRP1, autonomní stmívání, SR socket, funce udržování konst. toku svítivosti, clona BL2</t>
  </si>
  <si>
    <t>-782812358</t>
  </si>
  <si>
    <t>-1912960473</t>
  </si>
  <si>
    <t>536820524</t>
  </si>
  <si>
    <t>1323646662</t>
  </si>
  <si>
    <t>-1852837807</t>
  </si>
  <si>
    <t>Poznámka k položce:_x000d_
Výložník jednoramenný, žárově zinkovaný, vyložení 1,5m, pr. 89/60, navýšení do 4°</t>
  </si>
  <si>
    <t>-1537285418</t>
  </si>
  <si>
    <t>-582453564</t>
  </si>
  <si>
    <t>272724375</t>
  </si>
  <si>
    <t>-1672723259</t>
  </si>
  <si>
    <t>-1445229581</t>
  </si>
  <si>
    <t>761649265</t>
  </si>
  <si>
    <t>-168233905</t>
  </si>
  <si>
    <t>40*1,15 "Přepočtené koeficientem množství</t>
  </si>
  <si>
    <t>-1628655056</t>
  </si>
  <si>
    <t>-723390992</t>
  </si>
  <si>
    <t>125*1,15 "Přepočtené koeficientem množství</t>
  </si>
  <si>
    <t>-291410288</t>
  </si>
  <si>
    <t>1904481685</t>
  </si>
  <si>
    <t>1490385752</t>
  </si>
  <si>
    <t>56575281</t>
  </si>
  <si>
    <t>625024600</t>
  </si>
  <si>
    <t>1688440160</t>
  </si>
  <si>
    <t>1835390796</t>
  </si>
  <si>
    <t>257222101</t>
  </si>
  <si>
    <t>"křížení s plynovodem" 1</t>
  </si>
  <si>
    <t>"křížení s vodovodem a kanalizací" 2</t>
  </si>
  <si>
    <t>1700029276</t>
  </si>
  <si>
    <t>-167293806</t>
  </si>
  <si>
    <t>"výkopy v chodníku" 75*0,35*0,2</t>
  </si>
  <si>
    <t>"výkopy v komunikaci" 8*0,65*0,7</t>
  </si>
  <si>
    <t>"výkopy stožárů" 2*0,8*0,8*1,2+2*0,8*0,8*0,95</t>
  </si>
  <si>
    <t>"dovoz ze skládky ke zpětným zásypům" 8*0,65*0,5</t>
  </si>
  <si>
    <t>754333847</t>
  </si>
  <si>
    <t>14,242*9 "Přepočtené koeficientem množství</t>
  </si>
  <si>
    <t>460361111</t>
  </si>
  <si>
    <t>Poplatek za uložení zeminy na skládce (skládkovné) kód odpadu 17 05 04</t>
  </si>
  <si>
    <t>512370279</t>
  </si>
  <si>
    <t>"celkově vytěžený výkopek ze zemních prací" 11,642</t>
  </si>
  <si>
    <t>"odečet objemů ke zpětným zásypům" -1*(8*0,65*0,5)</t>
  </si>
  <si>
    <t>"přepočet 1,5tuny/m3" 9,042*1,5</t>
  </si>
  <si>
    <t>-1732379035</t>
  </si>
  <si>
    <t>-39564224</t>
  </si>
  <si>
    <t>1*8 "Přepočtené koeficientem množství</t>
  </si>
  <si>
    <t>784782351</t>
  </si>
  <si>
    <t>-1294940131</t>
  </si>
  <si>
    <t xml:space="preserve">"obetonované chráničky pod zpevněnou komunikaci (d*š*v)"   8*0,65*0,2</t>
  </si>
  <si>
    <t>-2007085822</t>
  </si>
  <si>
    <t>1176758227</t>
  </si>
  <si>
    <t>Poznámka k položce:_x000d_
Kabelový kanál z betonových žlabů KZ1 s víkem KD1 (10/10/50cm)</t>
  </si>
  <si>
    <t>-932750913</t>
  </si>
  <si>
    <t>-1745203844</t>
  </si>
  <si>
    <t>2037541288</t>
  </si>
  <si>
    <t>34571361</t>
  </si>
  <si>
    <t>trubka elektroinstalační HDPE tuhá dvouplášťová korugovaná D 41/50mm</t>
  </si>
  <si>
    <t>-1903666585</t>
  </si>
  <si>
    <t>10*1,05 "Přepočtené koeficientem množství</t>
  </si>
  <si>
    <t>1778132775</t>
  </si>
  <si>
    <t>-1043223154</t>
  </si>
  <si>
    <t>95*1,05 "Přepočtené koeficientem množství</t>
  </si>
  <si>
    <t>26419645</t>
  </si>
  <si>
    <t>854858072</t>
  </si>
  <si>
    <t>24*1,05 "Přepočtené koeficientem množství</t>
  </si>
  <si>
    <t>260381672</t>
  </si>
  <si>
    <t xml:space="preserve">"přepojení navazujících rozvodů VO pro zachování funkčnosti"   3+3</t>
  </si>
  <si>
    <t xml:space="preserve">"stavební výpomoc"   4</t>
  </si>
  <si>
    <t>"nastavení svít., oživení soustavy vč. naprogramování parametrů" 2</t>
  </si>
  <si>
    <t>"komplexní vyzkoušení" 2</t>
  </si>
  <si>
    <t>"demontáž a zpětná montáž a zapojení systému včasné výstrahy na stožáry VO (zdroj+2xrepro)" 2</t>
  </si>
  <si>
    <t xml:space="preserve">"spolupráce s revizním technikem"  4</t>
  </si>
  <si>
    <t>-561096831</t>
  </si>
  <si>
    <t>-170089950</t>
  </si>
  <si>
    <t>Poznámka k položce:_x000d_
Revize výchozí elektro</t>
  </si>
  <si>
    <t xml:space="preserve">SO 801 - Kácení - NEUZNATELNÉ NÁKLADY </t>
  </si>
  <si>
    <t>11210111</t>
  </si>
  <si>
    <t xml:space="preserve">Kácení stromů s odstraněním kořenů vč. likvidace a zásypu jámy </t>
  </si>
  <si>
    <t>-588790801</t>
  </si>
  <si>
    <t>Pozn. Stromy navržené ke kácení dle situace kácení a inventarizační tabulky</t>
  </si>
  <si>
    <t>"Celkem navrženo 12 stromů ke kácení s obvodem kmene od 0,1 do 0,2 m"12</t>
  </si>
  <si>
    <t>"Celkem navržen 1 strom ke kácení s obvodem kmene od 0,2 do 0,3 m"1</t>
  </si>
  <si>
    <t xml:space="preserve">SO 802 - Náhradní výsadba  - NEUZNATELNÉ NÁKLADY </t>
  </si>
  <si>
    <t xml:space="preserve">    Ochrana stromů při s - Ochrana stromů při stavbě</t>
  </si>
  <si>
    <t xml:space="preserve">    Výsadby stromů - prá - Výsadby stromů - práce a pomocný materiál</t>
  </si>
  <si>
    <t xml:space="preserve">    stromy listnaté (obv - stromy listnaté (obv</t>
  </si>
  <si>
    <t xml:space="preserve">    zřízení záhonů - Zřízení záhonů s keři</t>
  </si>
  <si>
    <t>Ochrana stromů při s</t>
  </si>
  <si>
    <t>Ochrana stromů při stavbě</t>
  </si>
  <si>
    <t>184 81-8239</t>
  </si>
  <si>
    <t xml:space="preserve">ochrana kmene  stromu bedněním</t>
  </si>
  <si>
    <t>ks</t>
  </si>
  <si>
    <t>2063386079</t>
  </si>
  <si>
    <t>R-položka</t>
  </si>
  <si>
    <t xml:space="preserve">ochrana a ošetření stromu v kořenové  zóně</t>
  </si>
  <si>
    <t>-907482135</t>
  </si>
  <si>
    <t>Výsadby stromů - prá</t>
  </si>
  <si>
    <t>Výsadby stromů - práce a pomocný materiál</t>
  </si>
  <si>
    <t>119 00-5151</t>
  </si>
  <si>
    <t>vytyčení výsadeb s rozmístěním rostlin soliterních</t>
  </si>
  <si>
    <t>1554574238</t>
  </si>
  <si>
    <t>183 10-1115</t>
  </si>
  <si>
    <t>hloubení jamek bez výměny půdy, objem 0,125-0,40 m3, rov.n.sv.do 1:5</t>
  </si>
  <si>
    <t>-1407574196</t>
  </si>
  <si>
    <t>184 10-2114</t>
  </si>
  <si>
    <t>výsadba dř.s balem, pr.balu do 50 cm, v rov.</t>
  </si>
  <si>
    <t>1462963232</t>
  </si>
  <si>
    <t>185 80-2114</t>
  </si>
  <si>
    <t>hnojení um. hnojivem s rozdělením k jednotlivým rostlinám</t>
  </si>
  <si>
    <t>1508271157</t>
  </si>
  <si>
    <t>specifikace</t>
  </si>
  <si>
    <t xml:space="preserve">Chemický přípravek na odplevelení pozemku  - totální herbicid </t>
  </si>
  <si>
    <t>l</t>
  </si>
  <si>
    <t>1948758104</t>
  </si>
  <si>
    <t>R-položka.1</t>
  </si>
  <si>
    <t>výchovný řez při výsadbě</t>
  </si>
  <si>
    <t>2053002773</t>
  </si>
  <si>
    <t>184 21-5133</t>
  </si>
  <si>
    <t xml:space="preserve">ukotvení dřeviny třemi  kůly, délka kůlů do 3m</t>
  </si>
  <si>
    <t>539849215</t>
  </si>
  <si>
    <t>specifikace.1</t>
  </si>
  <si>
    <t>kůly ke stromům tl. min. 8 cm, úvazky (3 ks/ strom)</t>
  </si>
  <si>
    <t>sada</t>
  </si>
  <si>
    <t>2141666102</t>
  </si>
  <si>
    <t>R-položka.2</t>
  </si>
  <si>
    <t>ochranný nátěr kmene Arboflex (práce vč. mat.) - jen listnáče</t>
  </si>
  <si>
    <t>-567334907</t>
  </si>
  <si>
    <t>184 91-1421</t>
  </si>
  <si>
    <t>mulčování borkou,tl.vrstvy do 10 cm, v rov.</t>
  </si>
  <si>
    <t>1864086082</t>
  </si>
  <si>
    <t>specifikace.2</t>
  </si>
  <si>
    <t>borka mulč. drcená nebo kvalitní štěpka ( 0,1 m3/strom) vč. dopravy</t>
  </si>
  <si>
    <t>2112446346</t>
  </si>
  <si>
    <t>185 80-4311</t>
  </si>
  <si>
    <t>zalití rostlin, plochy jednotlivě do 20 m2 (100 l/ks)</t>
  </si>
  <si>
    <t>-193825439</t>
  </si>
  <si>
    <t>185 85-1121</t>
  </si>
  <si>
    <t>dovoz vody pro zálivku</t>
  </si>
  <si>
    <t>918240593</t>
  </si>
  <si>
    <t>185 85-1129</t>
  </si>
  <si>
    <t>příplatek za každých i započatých 1000 m 5x</t>
  </si>
  <si>
    <t>-926987503</t>
  </si>
  <si>
    <t>stromy listnaté (obv</t>
  </si>
  <si>
    <t>Acer platanoides</t>
  </si>
  <si>
    <t>1412264454</t>
  </si>
  <si>
    <t>Poznámka k položce:_x000d_
stromy listnaté (obvod kmene 12-14)</t>
  </si>
  <si>
    <t>Betula pendula</t>
  </si>
  <si>
    <t>834310786</t>
  </si>
  <si>
    <t>Carpinus betulus</t>
  </si>
  <si>
    <t>185895008</t>
  </si>
  <si>
    <t>Picea abies</t>
  </si>
  <si>
    <t>-999469334</t>
  </si>
  <si>
    <t>Pinus sylvestris</t>
  </si>
  <si>
    <t>133545470</t>
  </si>
  <si>
    <t>Tilia platyphyllos</t>
  </si>
  <si>
    <t>514860335</t>
  </si>
  <si>
    <t>zřízení záhonů</t>
  </si>
  <si>
    <t>Zřízení záhonů s keři</t>
  </si>
  <si>
    <t>184 81-3512</t>
  </si>
  <si>
    <t xml:space="preserve">chemické odplevelení před založením kultury  postřikem naširoko ručně, ve svahu do 1:2</t>
  </si>
  <si>
    <t>-1986110966</t>
  </si>
  <si>
    <t>specifikace.3</t>
  </si>
  <si>
    <t xml:space="preserve">chemický přípravek na odplevelení pozemku  - totální herbicid (0,0006l/m2)</t>
  </si>
  <si>
    <t>-577343221</t>
  </si>
  <si>
    <t>R- položka</t>
  </si>
  <si>
    <t>rež. náklady spojené s chem. odplevelením (příprava postřikové látky, doprava pracovníka, osobní hygiena, čištění postřikovače )</t>
  </si>
  <si>
    <t>komplet</t>
  </si>
  <si>
    <t>-829562191</t>
  </si>
  <si>
    <t>119 00-5123</t>
  </si>
  <si>
    <t>vytyčení výsadeb zapojených nebo v záhonu pl přes 10 m2 do 100 m2 s rozmístěním rostlin nepravidelně ve stejnorodých skupinách</t>
  </si>
  <si>
    <t>-1328962077</t>
  </si>
  <si>
    <t>183 10-2133</t>
  </si>
  <si>
    <t>hloubení jamek bez výměny půdy, objem do 0,05 m3, svah do 1:2</t>
  </si>
  <si>
    <t>-1124261159</t>
  </si>
  <si>
    <t>184 10-2121</t>
  </si>
  <si>
    <t>výsadba dřeviny s balem, pr.b. do 20 cm, svah do 1:2</t>
  </si>
  <si>
    <t>1339424679</t>
  </si>
  <si>
    <t>R- položka.1</t>
  </si>
  <si>
    <t>řez keře po výsadbě</t>
  </si>
  <si>
    <t>1155962014</t>
  </si>
  <si>
    <t>184 91-1422</t>
  </si>
  <si>
    <t>mulčování borkou,tl.vrstvy do 10 cm, v rov. , svah do 1:2</t>
  </si>
  <si>
    <t>-427320456</t>
  </si>
  <si>
    <t>-1215494130</t>
  </si>
  <si>
    <t>185 80-4311.1</t>
  </si>
  <si>
    <t>zalití rostlin, plochy jednotlivě do 20 m2 (30 l/m2)</t>
  </si>
  <si>
    <t>-283235669</t>
  </si>
  <si>
    <t>718275228</t>
  </si>
  <si>
    <t>1155385273</t>
  </si>
  <si>
    <t>1.1</t>
  </si>
  <si>
    <t>Hypericum 'Hidcote'</t>
  </si>
  <si>
    <t>1123074400</t>
  </si>
  <si>
    <t xml:space="preserve">Poznámka k položce:_x000d_
Výsadbový materiál  (30-40, není-li uvedeno jinak)</t>
  </si>
  <si>
    <t>2.1</t>
  </si>
  <si>
    <t>Prunus laurocerasus</t>
  </si>
  <si>
    <t>-1253920457</t>
  </si>
  <si>
    <t>3.1</t>
  </si>
  <si>
    <t>Spiraea japonica 'Little Princess' (20-30)</t>
  </si>
  <si>
    <t>1208579866</t>
  </si>
  <si>
    <t>4.1</t>
  </si>
  <si>
    <t>Syringa meyeri 'Palibin' (20-30)</t>
  </si>
  <si>
    <t>270955822</t>
  </si>
  <si>
    <t>5.1</t>
  </si>
  <si>
    <t>Taxus - široce sloupovitě rostoucí kultivary - např. 'Hicksii'</t>
  </si>
  <si>
    <t>1741061930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</si>
</sst>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left"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40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34" TargetMode="External" /><Relationship Id="rId2" Type="http://schemas.openxmlformats.org/officeDocument/2006/relationships/hyperlink" Target="https://podminky.urs.cz/item/CS_URS_2024_01/113106134" TargetMode="External" /><Relationship Id="rId3" Type="http://schemas.openxmlformats.org/officeDocument/2006/relationships/hyperlink" Target="https://podminky.urs.cz/item/CS_URS_2024_01/113106142" TargetMode="External" /><Relationship Id="rId4" Type="http://schemas.openxmlformats.org/officeDocument/2006/relationships/hyperlink" Target="https://podminky.urs.cz/item/CS_URS_2024_01/113106221" TargetMode="External" /><Relationship Id="rId5" Type="http://schemas.openxmlformats.org/officeDocument/2006/relationships/hyperlink" Target="https://podminky.urs.cz/item/CS_URS_2024_01/113107182" TargetMode="External" /><Relationship Id="rId6" Type="http://schemas.openxmlformats.org/officeDocument/2006/relationships/hyperlink" Target="https://podminky.urs.cz/item/CS_URS_2024_01/113107222" TargetMode="External" /><Relationship Id="rId7" Type="http://schemas.openxmlformats.org/officeDocument/2006/relationships/hyperlink" Target="https://podminky.urs.cz/item/CS_URS_2024_01/113107230" TargetMode="External" /><Relationship Id="rId8" Type="http://schemas.openxmlformats.org/officeDocument/2006/relationships/hyperlink" Target="https://podminky.urs.cz/item/CS_URS_2024_01/113107242" TargetMode="External" /><Relationship Id="rId9" Type="http://schemas.openxmlformats.org/officeDocument/2006/relationships/hyperlink" Target="https://podminky.urs.cz/item/CS_URS_2024_01/113107337" TargetMode="External" /><Relationship Id="rId10" Type="http://schemas.openxmlformats.org/officeDocument/2006/relationships/hyperlink" Target="https://podminky.urs.cz/item/CS_URS_2024_01/121151113" TargetMode="External" /><Relationship Id="rId11" Type="http://schemas.openxmlformats.org/officeDocument/2006/relationships/hyperlink" Target="https://podminky.urs.cz/item/CS_URS_2024_01/122251103" TargetMode="External" /><Relationship Id="rId12" Type="http://schemas.openxmlformats.org/officeDocument/2006/relationships/hyperlink" Target="https://podminky.urs.cz/item/CS_URS_2024_01/132251103" TargetMode="External" /><Relationship Id="rId13" Type="http://schemas.openxmlformats.org/officeDocument/2006/relationships/hyperlink" Target="https://podminky.urs.cz/item/CS_URS_2024_01/162351124" TargetMode="External" /><Relationship Id="rId14" Type="http://schemas.openxmlformats.org/officeDocument/2006/relationships/hyperlink" Target="https://podminky.urs.cz/item/CS_URS_2024_01/162751117" TargetMode="External" /><Relationship Id="rId15" Type="http://schemas.openxmlformats.org/officeDocument/2006/relationships/hyperlink" Target="https://podminky.urs.cz/item/CS_URS_2024_01/16715110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11101" TargetMode="External" /><Relationship Id="rId20" Type="http://schemas.openxmlformats.org/officeDocument/2006/relationships/hyperlink" Target="https://podminky.urs.cz/item/CS_URS_2024_01/181351113" TargetMode="External" /><Relationship Id="rId21" Type="http://schemas.openxmlformats.org/officeDocument/2006/relationships/hyperlink" Target="https://podminky.urs.cz/item/CS_URS_2024_01/181411131" TargetMode="External" /><Relationship Id="rId22" Type="http://schemas.openxmlformats.org/officeDocument/2006/relationships/hyperlink" Target="https://podminky.urs.cz/item/CS_URS_2024_01/181951111" TargetMode="External" /><Relationship Id="rId23" Type="http://schemas.openxmlformats.org/officeDocument/2006/relationships/hyperlink" Target="https://podminky.urs.cz/item/CS_URS_2024_01/181951112" TargetMode="External" /><Relationship Id="rId24" Type="http://schemas.openxmlformats.org/officeDocument/2006/relationships/hyperlink" Target="https://podminky.urs.cz/item/CS_URS_2024_01/339921111" TargetMode="External" /><Relationship Id="rId25" Type="http://schemas.openxmlformats.org/officeDocument/2006/relationships/hyperlink" Target="https://podminky.urs.cz/item/CS_URS_2024_01/339921112" TargetMode="External" /><Relationship Id="rId26" Type="http://schemas.openxmlformats.org/officeDocument/2006/relationships/hyperlink" Target="https://podminky.urs.cz/item/CS_URS_2024_01/451561111" TargetMode="External" /><Relationship Id="rId27" Type="http://schemas.openxmlformats.org/officeDocument/2006/relationships/hyperlink" Target="https://podminky.urs.cz/item/CS_URS_2024_01/451573111" TargetMode="External" /><Relationship Id="rId28" Type="http://schemas.openxmlformats.org/officeDocument/2006/relationships/hyperlink" Target="https://podminky.urs.cz/item/CS_URS_2024_01/564760101" TargetMode="External" /><Relationship Id="rId29" Type="http://schemas.openxmlformats.org/officeDocument/2006/relationships/hyperlink" Target="https://podminky.urs.cz/item/CS_URS_2024_01/564761101" TargetMode="External" /><Relationship Id="rId30" Type="http://schemas.openxmlformats.org/officeDocument/2006/relationships/hyperlink" Target="https://podminky.urs.cz/item/CS_URS_2024_01/564861111" TargetMode="External" /><Relationship Id="rId31" Type="http://schemas.openxmlformats.org/officeDocument/2006/relationships/hyperlink" Target="https://podminky.urs.cz/item/CS_URS_2024_01/573211109" TargetMode="External" /><Relationship Id="rId32" Type="http://schemas.openxmlformats.org/officeDocument/2006/relationships/hyperlink" Target="https://podminky.urs.cz/item/CS_URS_2024_01/577134121" TargetMode="External" /><Relationship Id="rId33" Type="http://schemas.openxmlformats.org/officeDocument/2006/relationships/hyperlink" Target="https://podminky.urs.cz/item/CS_URS_2024_01/577155112" TargetMode="External" /><Relationship Id="rId34" Type="http://schemas.openxmlformats.org/officeDocument/2006/relationships/hyperlink" Target="https://podminky.urs.cz/item/CS_URS_2024_01/596211113" TargetMode="External" /><Relationship Id="rId35" Type="http://schemas.openxmlformats.org/officeDocument/2006/relationships/hyperlink" Target="https://podminky.urs.cz/item/CS_URS_2024_01/596212212" TargetMode="External" /><Relationship Id="rId36" Type="http://schemas.openxmlformats.org/officeDocument/2006/relationships/hyperlink" Target="https://podminky.urs.cz/item/CS_URS_2024_01/596412213" TargetMode="External" /><Relationship Id="rId37" Type="http://schemas.openxmlformats.org/officeDocument/2006/relationships/hyperlink" Target="https://podminky.urs.cz/item/CS_URS_2024_01/871310310" TargetMode="External" /><Relationship Id="rId38" Type="http://schemas.openxmlformats.org/officeDocument/2006/relationships/hyperlink" Target="https://podminky.urs.cz/item/CS_URS_2024_01/877315211" TargetMode="External" /><Relationship Id="rId39" Type="http://schemas.openxmlformats.org/officeDocument/2006/relationships/hyperlink" Target="https://podminky.urs.cz/item/CS_URS_2024_01/895941302" TargetMode="External" /><Relationship Id="rId40" Type="http://schemas.openxmlformats.org/officeDocument/2006/relationships/hyperlink" Target="https://podminky.urs.cz/item/CS_URS_2024_01/895941313" TargetMode="External" /><Relationship Id="rId41" Type="http://schemas.openxmlformats.org/officeDocument/2006/relationships/hyperlink" Target="https://podminky.urs.cz/item/CS_URS_2024_01/895941322" TargetMode="External" /><Relationship Id="rId42" Type="http://schemas.openxmlformats.org/officeDocument/2006/relationships/hyperlink" Target="https://podminky.urs.cz/item/CS_URS_2024_01/895941332" TargetMode="External" /><Relationship Id="rId43" Type="http://schemas.openxmlformats.org/officeDocument/2006/relationships/hyperlink" Target="https://podminky.urs.cz/item/CS_URS_2024_01/899204112" TargetMode="External" /><Relationship Id="rId44" Type="http://schemas.openxmlformats.org/officeDocument/2006/relationships/hyperlink" Target="https://podminky.urs.cz/item/CS_URS_2024_01/914111112" TargetMode="External" /><Relationship Id="rId45" Type="http://schemas.openxmlformats.org/officeDocument/2006/relationships/hyperlink" Target="https://podminky.urs.cz/item/CS_URS_2024_01/914511112" TargetMode="External" /><Relationship Id="rId46" Type="http://schemas.openxmlformats.org/officeDocument/2006/relationships/hyperlink" Target="https://podminky.urs.cz/item/CS_URS_2024_01/915111115" TargetMode="External" /><Relationship Id="rId47" Type="http://schemas.openxmlformats.org/officeDocument/2006/relationships/hyperlink" Target="https://podminky.urs.cz/item/CS_URS_2024_01/915611111" TargetMode="External" /><Relationship Id="rId48" Type="http://schemas.openxmlformats.org/officeDocument/2006/relationships/hyperlink" Target="https://podminky.urs.cz/item/CS_URS_2024_01/916131213" TargetMode="External" /><Relationship Id="rId49" Type="http://schemas.openxmlformats.org/officeDocument/2006/relationships/hyperlink" Target="https://podminky.urs.cz/item/CS_URS_2024_01/916231213" TargetMode="External" /><Relationship Id="rId50" Type="http://schemas.openxmlformats.org/officeDocument/2006/relationships/hyperlink" Target="https://podminky.urs.cz/item/CS_URS_2024_01/916991121" TargetMode="External" /><Relationship Id="rId51" Type="http://schemas.openxmlformats.org/officeDocument/2006/relationships/hyperlink" Target="https://podminky.urs.cz/item/CS_URS_2024_01/919726123" TargetMode="External" /><Relationship Id="rId52" Type="http://schemas.openxmlformats.org/officeDocument/2006/relationships/hyperlink" Target="https://podminky.urs.cz/item/CS_URS_2024_01/935112111" TargetMode="External" /><Relationship Id="rId53" Type="http://schemas.openxmlformats.org/officeDocument/2006/relationships/hyperlink" Target="https://podminky.urs.cz/item/CS_URS_2024_01/979054451" TargetMode="External" /><Relationship Id="rId54" Type="http://schemas.openxmlformats.org/officeDocument/2006/relationships/hyperlink" Target="https://podminky.urs.cz/item/CS_URS_2024_01/997221551" TargetMode="External" /><Relationship Id="rId55" Type="http://schemas.openxmlformats.org/officeDocument/2006/relationships/hyperlink" Target="https://podminky.urs.cz/item/CS_URS_2024_01/997221559" TargetMode="External" /><Relationship Id="rId56" Type="http://schemas.openxmlformats.org/officeDocument/2006/relationships/hyperlink" Target="https://podminky.urs.cz/item/CS_URS_2024_01/997221561" TargetMode="External" /><Relationship Id="rId57" Type="http://schemas.openxmlformats.org/officeDocument/2006/relationships/hyperlink" Target="https://podminky.urs.cz/item/CS_URS_2024_01/997221569" TargetMode="External" /><Relationship Id="rId58" Type="http://schemas.openxmlformats.org/officeDocument/2006/relationships/hyperlink" Target="https://podminky.urs.cz/item/CS_URS_2024_01/997221571" TargetMode="External" /><Relationship Id="rId59" Type="http://schemas.openxmlformats.org/officeDocument/2006/relationships/hyperlink" Target="https://podminky.urs.cz/item/CS_URS_2024_01/997221579" TargetMode="External" /><Relationship Id="rId60" Type="http://schemas.openxmlformats.org/officeDocument/2006/relationships/hyperlink" Target="https://podminky.urs.cz/item/CS_URS_2024_01/997221611" TargetMode="External" /><Relationship Id="rId61" Type="http://schemas.openxmlformats.org/officeDocument/2006/relationships/hyperlink" Target="https://podminky.urs.cz/item/CS_URS_2024_01/997221612" TargetMode="External" /><Relationship Id="rId62" Type="http://schemas.openxmlformats.org/officeDocument/2006/relationships/hyperlink" Target="https://podminky.urs.cz/item/CS_URS_2024_01/997221861" TargetMode="External" /><Relationship Id="rId63" Type="http://schemas.openxmlformats.org/officeDocument/2006/relationships/hyperlink" Target="https://podminky.urs.cz/item/CS_URS_2024_01/997221862" TargetMode="External" /><Relationship Id="rId64" Type="http://schemas.openxmlformats.org/officeDocument/2006/relationships/hyperlink" Target="https://podminky.urs.cz/item/CS_URS_2024_01/997221873" TargetMode="External" /><Relationship Id="rId65" Type="http://schemas.openxmlformats.org/officeDocument/2006/relationships/hyperlink" Target="https://podminky.urs.cz/item/CS_URS_2024_01/997221875" TargetMode="External" /><Relationship Id="rId66" Type="http://schemas.openxmlformats.org/officeDocument/2006/relationships/hyperlink" Target="https://podminky.urs.cz/item/CS_URS_2024_01/998223011" TargetMode="External" /><Relationship Id="rId6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34" TargetMode="External" /><Relationship Id="rId2" Type="http://schemas.openxmlformats.org/officeDocument/2006/relationships/hyperlink" Target="https://podminky.urs.cz/item/CS_URS_2024_01/113106136" TargetMode="External" /><Relationship Id="rId3" Type="http://schemas.openxmlformats.org/officeDocument/2006/relationships/hyperlink" Target="https://podminky.urs.cz/item/CS_URS_2024_01/113106144" TargetMode="External" /><Relationship Id="rId4" Type="http://schemas.openxmlformats.org/officeDocument/2006/relationships/hyperlink" Target="https://podminky.urs.cz/item/CS_URS_2024_01/113106221" TargetMode="External" /><Relationship Id="rId5" Type="http://schemas.openxmlformats.org/officeDocument/2006/relationships/hyperlink" Target="https://podminky.urs.cz/item/CS_URS_2024_01/113107170" TargetMode="External" /><Relationship Id="rId6" Type="http://schemas.openxmlformats.org/officeDocument/2006/relationships/hyperlink" Target="https://podminky.urs.cz/item/CS_URS_2024_01/113107171" TargetMode="External" /><Relationship Id="rId7" Type="http://schemas.openxmlformats.org/officeDocument/2006/relationships/hyperlink" Target="https://podminky.urs.cz/item/CS_URS_2024_01/113107222" TargetMode="External" /><Relationship Id="rId8" Type="http://schemas.openxmlformats.org/officeDocument/2006/relationships/hyperlink" Target="https://podminky.urs.cz/item/CS_URS_2024_01/113107242" TargetMode="External" /><Relationship Id="rId9" Type="http://schemas.openxmlformats.org/officeDocument/2006/relationships/hyperlink" Target="https://podminky.urs.cz/item/CS_URS_2024_01/113201112" TargetMode="External" /><Relationship Id="rId10" Type="http://schemas.openxmlformats.org/officeDocument/2006/relationships/hyperlink" Target="https://podminky.urs.cz/item/CS_URS_2024_01/113202111" TargetMode="External" /><Relationship Id="rId11" Type="http://schemas.openxmlformats.org/officeDocument/2006/relationships/hyperlink" Target="https://podminky.urs.cz/item/CS_URS_2024_01/121112003" TargetMode="External" /><Relationship Id="rId12" Type="http://schemas.openxmlformats.org/officeDocument/2006/relationships/hyperlink" Target="https://podminky.urs.cz/item/CS_URS_2024_01/122251103" TargetMode="External" /><Relationship Id="rId13" Type="http://schemas.openxmlformats.org/officeDocument/2006/relationships/hyperlink" Target="https://podminky.urs.cz/item/CS_URS_2024_01/129001101" TargetMode="External" /><Relationship Id="rId14" Type="http://schemas.openxmlformats.org/officeDocument/2006/relationships/hyperlink" Target="https://podminky.urs.cz/item/CS_URS_2024_01/132212131" TargetMode="External" /><Relationship Id="rId15" Type="http://schemas.openxmlformats.org/officeDocument/2006/relationships/hyperlink" Target="https://podminky.urs.cz/item/CS_URS_2024_01/132251103" TargetMode="External" /><Relationship Id="rId16" Type="http://schemas.openxmlformats.org/officeDocument/2006/relationships/hyperlink" Target="https://podminky.urs.cz/item/CS_URS_2024_01/162351124" TargetMode="External" /><Relationship Id="rId17" Type="http://schemas.openxmlformats.org/officeDocument/2006/relationships/hyperlink" Target="https://podminky.urs.cz/item/CS_URS_2024_01/162751117" TargetMode="External" /><Relationship Id="rId18" Type="http://schemas.openxmlformats.org/officeDocument/2006/relationships/hyperlink" Target="https://podminky.urs.cz/item/CS_URS_2024_01/167151101" TargetMode="External" /><Relationship Id="rId19" Type="http://schemas.openxmlformats.org/officeDocument/2006/relationships/hyperlink" Target="https://podminky.urs.cz/item/CS_URS_2024_01/171201231" TargetMode="External" /><Relationship Id="rId20" Type="http://schemas.openxmlformats.org/officeDocument/2006/relationships/hyperlink" Target="https://podminky.urs.cz/item/CS_URS_2024_01/171251201" TargetMode="External" /><Relationship Id="rId21" Type="http://schemas.openxmlformats.org/officeDocument/2006/relationships/hyperlink" Target="https://podminky.urs.cz/item/CS_URS_2024_01/174151101" TargetMode="External" /><Relationship Id="rId22" Type="http://schemas.openxmlformats.org/officeDocument/2006/relationships/hyperlink" Target="https://podminky.urs.cz/item/CS_URS_2024_01/175111101" TargetMode="External" /><Relationship Id="rId23" Type="http://schemas.openxmlformats.org/officeDocument/2006/relationships/hyperlink" Target="https://podminky.urs.cz/item/CS_URS_2024_01/181351113" TargetMode="External" /><Relationship Id="rId24" Type="http://schemas.openxmlformats.org/officeDocument/2006/relationships/hyperlink" Target="https://podminky.urs.cz/item/CS_URS_2024_01/181411131" TargetMode="External" /><Relationship Id="rId25" Type="http://schemas.openxmlformats.org/officeDocument/2006/relationships/hyperlink" Target="https://podminky.urs.cz/item/CS_URS_2024_01/181951111" TargetMode="External" /><Relationship Id="rId26" Type="http://schemas.openxmlformats.org/officeDocument/2006/relationships/hyperlink" Target="https://podminky.urs.cz/item/CS_URS_2024_01/181951112" TargetMode="External" /><Relationship Id="rId27" Type="http://schemas.openxmlformats.org/officeDocument/2006/relationships/hyperlink" Target="https://podminky.urs.cz/item/CS_URS_2024_01/451561111" TargetMode="External" /><Relationship Id="rId28" Type="http://schemas.openxmlformats.org/officeDocument/2006/relationships/hyperlink" Target="https://podminky.urs.cz/item/CS_URS_2024_01/451573111" TargetMode="External" /><Relationship Id="rId29" Type="http://schemas.openxmlformats.org/officeDocument/2006/relationships/hyperlink" Target="https://podminky.urs.cz/item/CS_URS_2024_01/564851111" TargetMode="External" /><Relationship Id="rId30" Type="http://schemas.openxmlformats.org/officeDocument/2006/relationships/hyperlink" Target="https://podminky.urs.cz/item/CS_URS_2024_01/564861111" TargetMode="External" /><Relationship Id="rId31" Type="http://schemas.openxmlformats.org/officeDocument/2006/relationships/hyperlink" Target="https://podminky.urs.cz/item/CS_URS_2024_01/596211113" TargetMode="External" /><Relationship Id="rId32" Type="http://schemas.openxmlformats.org/officeDocument/2006/relationships/hyperlink" Target="https://podminky.urs.cz/item/CS_URS_2024_01/596212212" TargetMode="External" /><Relationship Id="rId33" Type="http://schemas.openxmlformats.org/officeDocument/2006/relationships/hyperlink" Target="https://podminky.urs.cz/item/CS_URS_2024_01/899132111" TargetMode="External" /><Relationship Id="rId34" Type="http://schemas.openxmlformats.org/officeDocument/2006/relationships/hyperlink" Target="https://podminky.urs.cz/item/CS_URS_2024_01/899132212" TargetMode="External" /><Relationship Id="rId35" Type="http://schemas.openxmlformats.org/officeDocument/2006/relationships/hyperlink" Target="https://podminky.urs.cz/item/CS_URS_2024_01/916131213" TargetMode="External" /><Relationship Id="rId36" Type="http://schemas.openxmlformats.org/officeDocument/2006/relationships/hyperlink" Target="https://podminky.urs.cz/item/CS_URS_2024_01/916231213" TargetMode="External" /><Relationship Id="rId37" Type="http://schemas.openxmlformats.org/officeDocument/2006/relationships/hyperlink" Target="https://podminky.urs.cz/item/CS_URS_2024_01/916991121" TargetMode="External" /><Relationship Id="rId38" Type="http://schemas.openxmlformats.org/officeDocument/2006/relationships/hyperlink" Target="https://podminky.urs.cz/item/CS_URS_2024_01/919726123" TargetMode="External" /><Relationship Id="rId39" Type="http://schemas.openxmlformats.org/officeDocument/2006/relationships/hyperlink" Target="https://podminky.urs.cz/item/CS_URS_2024_01/919735111" TargetMode="External" /><Relationship Id="rId40" Type="http://schemas.openxmlformats.org/officeDocument/2006/relationships/hyperlink" Target="https://podminky.urs.cz/item/CS_URS_2024_01/962042321" TargetMode="External" /><Relationship Id="rId41" Type="http://schemas.openxmlformats.org/officeDocument/2006/relationships/hyperlink" Target="https://podminky.urs.cz/item/CS_URS_2024_01/979054451" TargetMode="External" /><Relationship Id="rId42" Type="http://schemas.openxmlformats.org/officeDocument/2006/relationships/hyperlink" Target="https://podminky.urs.cz/item/CS_URS_2024_01/997221551" TargetMode="External" /><Relationship Id="rId43" Type="http://schemas.openxmlformats.org/officeDocument/2006/relationships/hyperlink" Target="https://podminky.urs.cz/item/CS_URS_2024_01/997221559" TargetMode="External" /><Relationship Id="rId44" Type="http://schemas.openxmlformats.org/officeDocument/2006/relationships/hyperlink" Target="https://podminky.urs.cz/item/CS_URS_2024_01/997221561" TargetMode="External" /><Relationship Id="rId45" Type="http://schemas.openxmlformats.org/officeDocument/2006/relationships/hyperlink" Target="https://podminky.urs.cz/item/CS_URS_2024_01/997221569" TargetMode="External" /><Relationship Id="rId46" Type="http://schemas.openxmlformats.org/officeDocument/2006/relationships/hyperlink" Target="https://podminky.urs.cz/item/CS_URS_2024_01/997221571" TargetMode="External" /><Relationship Id="rId47" Type="http://schemas.openxmlformats.org/officeDocument/2006/relationships/hyperlink" Target="https://podminky.urs.cz/item/CS_URS_2024_01/997221579" TargetMode="External" /><Relationship Id="rId48" Type="http://schemas.openxmlformats.org/officeDocument/2006/relationships/hyperlink" Target="https://podminky.urs.cz/item/CS_URS_2024_01/997221611" TargetMode="External" /><Relationship Id="rId49" Type="http://schemas.openxmlformats.org/officeDocument/2006/relationships/hyperlink" Target="https://podminky.urs.cz/item/CS_URS_2024_01/997221612" TargetMode="External" /><Relationship Id="rId50" Type="http://schemas.openxmlformats.org/officeDocument/2006/relationships/hyperlink" Target="https://podminky.urs.cz/item/CS_URS_2024_01/997221861" TargetMode="External" /><Relationship Id="rId51" Type="http://schemas.openxmlformats.org/officeDocument/2006/relationships/hyperlink" Target="https://podminky.urs.cz/item/CS_URS_2024_01/997221873" TargetMode="External" /><Relationship Id="rId52" Type="http://schemas.openxmlformats.org/officeDocument/2006/relationships/hyperlink" Target="https://podminky.urs.cz/item/CS_URS_2024_01/997221875" TargetMode="External" /><Relationship Id="rId53" Type="http://schemas.openxmlformats.org/officeDocument/2006/relationships/hyperlink" Target="https://podminky.urs.cz/item/CS_URS_2024_01/998223011" TargetMode="External" /><Relationship Id="rId54" Type="http://schemas.openxmlformats.org/officeDocument/2006/relationships/hyperlink" Target="https://podminky.urs.cz/item/CS_URS_2024_01/220860232" TargetMode="External" /><Relationship Id="rId5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16</v>
      </c>
      <c r="BS5" s="18" t="s">
        <v>6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8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8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14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24051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17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chodníků, Kubelkova ul. v České Třebové - etapa 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Česká Třebová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20. 6. 2024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Česká Třebová, Staré náměstí 78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PRODIN a.s., K Vápence 2745, 530 02 Pardubice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 xml:space="preserve">Ing. Ondřej Ťupa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ROUND(AG95+AG98+AG101+AG104+AG105,2)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ROUND(AS95+AS98+AS101+AS104+AS105,2)</f>
        <v>0</v>
      </c>
      <c r="AT94" s="115">
        <f>ROUND(SUM(AV94:AW94),2)</f>
        <v>0</v>
      </c>
      <c r="AU94" s="116">
        <f>ROUND(AU95+AU98+AU101+AU104+AU105,5)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ROUND(AZ95+AZ98+AZ101+AZ104+AZ105,2)</f>
        <v>0</v>
      </c>
      <c r="BA94" s="115">
        <f>ROUND(BA95+BA98+BA101+BA104+BA105,2)</f>
        <v>0</v>
      </c>
      <c r="BB94" s="115">
        <f>ROUND(BB95+BB98+BB101+BB104+BB105,2)</f>
        <v>0</v>
      </c>
      <c r="BC94" s="115">
        <f>ROUND(BC95+BC98+BC101+BC104+BC105,2)</f>
        <v>0</v>
      </c>
      <c r="BD94" s="117">
        <f>ROUND(BD95+BD98+BD101+BD104+BD105,2)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7"/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85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78</v>
      </c>
      <c r="BT95" s="132" t="s">
        <v>86</v>
      </c>
      <c r="BU95" s="132" t="s">
        <v>80</v>
      </c>
      <c r="BV95" s="132" t="s">
        <v>81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4" customFormat="1" ht="23.25" customHeight="1">
      <c r="A96" s="133" t="s">
        <v>89</v>
      </c>
      <c r="B96" s="71"/>
      <c r="C96" s="134"/>
      <c r="D96" s="134"/>
      <c r="E96" s="135" t="s">
        <v>90</v>
      </c>
      <c r="F96" s="135"/>
      <c r="G96" s="135"/>
      <c r="H96" s="135"/>
      <c r="I96" s="135"/>
      <c r="J96" s="134"/>
      <c r="K96" s="135" t="s">
        <v>91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 001N - Všeobecné polož...'!J32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92</v>
      </c>
      <c r="AR96" s="73"/>
      <c r="AS96" s="138">
        <v>0</v>
      </c>
      <c r="AT96" s="139">
        <f>ROUND(SUM(AV96:AW96),2)</f>
        <v>0</v>
      </c>
      <c r="AU96" s="140">
        <f>'SO 001N - Všeobecné polož...'!P123</f>
        <v>0</v>
      </c>
      <c r="AV96" s="139">
        <f>'SO 001N - Všeobecné polož...'!J35</f>
        <v>0</v>
      </c>
      <c r="AW96" s="139">
        <f>'SO 001N - Všeobecné polož...'!J36</f>
        <v>0</v>
      </c>
      <c r="AX96" s="139">
        <f>'SO 001N - Všeobecné polož...'!J37</f>
        <v>0</v>
      </c>
      <c r="AY96" s="139">
        <f>'SO 001N - Všeobecné polož...'!J38</f>
        <v>0</v>
      </c>
      <c r="AZ96" s="139">
        <f>'SO 001N - Všeobecné polož...'!F35</f>
        <v>0</v>
      </c>
      <c r="BA96" s="139">
        <f>'SO 001N - Všeobecné polož...'!F36</f>
        <v>0</v>
      </c>
      <c r="BB96" s="139">
        <f>'SO 001N - Všeobecné polož...'!F37</f>
        <v>0</v>
      </c>
      <c r="BC96" s="139">
        <f>'SO 001N - Všeobecné polož...'!F38</f>
        <v>0</v>
      </c>
      <c r="BD96" s="141">
        <f>'SO 001N - Všeobecné polož...'!F39</f>
        <v>0</v>
      </c>
      <c r="BE96" s="4"/>
      <c r="BT96" s="142" t="s">
        <v>88</v>
      </c>
      <c r="BV96" s="142" t="s">
        <v>81</v>
      </c>
      <c r="BW96" s="142" t="s">
        <v>93</v>
      </c>
      <c r="BX96" s="142" t="s">
        <v>87</v>
      </c>
      <c r="CL96" s="142" t="s">
        <v>1</v>
      </c>
    </row>
    <row r="97" s="4" customFormat="1" ht="23.25" customHeight="1">
      <c r="A97" s="133" t="s">
        <v>89</v>
      </c>
      <c r="B97" s="71"/>
      <c r="C97" s="134"/>
      <c r="D97" s="134"/>
      <c r="E97" s="135" t="s">
        <v>94</v>
      </c>
      <c r="F97" s="135"/>
      <c r="G97" s="135"/>
      <c r="H97" s="135"/>
      <c r="I97" s="135"/>
      <c r="J97" s="134"/>
      <c r="K97" s="135" t="s">
        <v>95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 001U - Všeobecné polož...'!J32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92</v>
      </c>
      <c r="AR97" s="73"/>
      <c r="AS97" s="138">
        <v>0</v>
      </c>
      <c r="AT97" s="139">
        <f>ROUND(SUM(AV97:AW97),2)</f>
        <v>0</v>
      </c>
      <c r="AU97" s="140">
        <f>'SO 001U - Všeobecné polož...'!P123</f>
        <v>0</v>
      </c>
      <c r="AV97" s="139">
        <f>'SO 001U - Všeobecné polož...'!J35</f>
        <v>0</v>
      </c>
      <c r="AW97" s="139">
        <f>'SO 001U - Všeobecné polož...'!J36</f>
        <v>0</v>
      </c>
      <c r="AX97" s="139">
        <f>'SO 001U - Všeobecné polož...'!J37</f>
        <v>0</v>
      </c>
      <c r="AY97" s="139">
        <f>'SO 001U - Všeobecné polož...'!J38</f>
        <v>0</v>
      </c>
      <c r="AZ97" s="139">
        <f>'SO 001U - Všeobecné polož...'!F35</f>
        <v>0</v>
      </c>
      <c r="BA97" s="139">
        <f>'SO 001U - Všeobecné polož...'!F36</f>
        <v>0</v>
      </c>
      <c r="BB97" s="139">
        <f>'SO 001U - Všeobecné polož...'!F37</f>
        <v>0</v>
      </c>
      <c r="BC97" s="139">
        <f>'SO 001U - Všeobecné polož...'!F38</f>
        <v>0</v>
      </c>
      <c r="BD97" s="141">
        <f>'SO 001U - Všeobecné polož...'!F39</f>
        <v>0</v>
      </c>
      <c r="BE97" s="4"/>
      <c r="BT97" s="142" t="s">
        <v>88</v>
      </c>
      <c r="BV97" s="142" t="s">
        <v>81</v>
      </c>
      <c r="BW97" s="142" t="s">
        <v>96</v>
      </c>
      <c r="BX97" s="142" t="s">
        <v>87</v>
      </c>
      <c r="CL97" s="142" t="s">
        <v>1</v>
      </c>
    </row>
    <row r="98" s="7" customFormat="1" ht="16.5" customHeight="1">
      <c r="A98" s="7"/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ROUND(SUM(AG99:AG100),2)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85</v>
      </c>
      <c r="AR98" s="127"/>
      <c r="AS98" s="128">
        <f>ROUND(SUM(AS99:AS100),2)</f>
        <v>0</v>
      </c>
      <c r="AT98" s="129">
        <f>ROUND(SUM(AV98:AW98),2)</f>
        <v>0</v>
      </c>
      <c r="AU98" s="130">
        <f>ROUND(SUM(AU99:AU100),5)</f>
        <v>0</v>
      </c>
      <c r="AV98" s="129">
        <f>ROUND(AZ98*L29,2)</f>
        <v>0</v>
      </c>
      <c r="AW98" s="129">
        <f>ROUND(BA98*L30,2)</f>
        <v>0</v>
      </c>
      <c r="AX98" s="129">
        <f>ROUND(BB98*L29,2)</f>
        <v>0</v>
      </c>
      <c r="AY98" s="129">
        <f>ROUND(BC98*L30,2)</f>
        <v>0</v>
      </c>
      <c r="AZ98" s="129">
        <f>ROUND(SUM(AZ99:AZ100),2)</f>
        <v>0</v>
      </c>
      <c r="BA98" s="129">
        <f>ROUND(SUM(BA99:BA100),2)</f>
        <v>0</v>
      </c>
      <c r="BB98" s="129">
        <f>ROUND(SUM(BB99:BB100),2)</f>
        <v>0</v>
      </c>
      <c r="BC98" s="129">
        <f>ROUND(SUM(BC99:BC100),2)</f>
        <v>0</v>
      </c>
      <c r="BD98" s="131">
        <f>ROUND(SUM(BD99:BD100),2)</f>
        <v>0</v>
      </c>
      <c r="BE98" s="7"/>
      <c r="BS98" s="132" t="s">
        <v>78</v>
      </c>
      <c r="BT98" s="132" t="s">
        <v>86</v>
      </c>
      <c r="BU98" s="132" t="s">
        <v>80</v>
      </c>
      <c r="BV98" s="132" t="s">
        <v>81</v>
      </c>
      <c r="BW98" s="132" t="s">
        <v>99</v>
      </c>
      <c r="BX98" s="132" t="s">
        <v>5</v>
      </c>
      <c r="CL98" s="132" t="s">
        <v>1</v>
      </c>
      <c r="CM98" s="132" t="s">
        <v>88</v>
      </c>
    </row>
    <row r="99" s="4" customFormat="1" ht="23.25" customHeight="1">
      <c r="A99" s="133" t="s">
        <v>89</v>
      </c>
      <c r="B99" s="71"/>
      <c r="C99" s="134"/>
      <c r="D99" s="134"/>
      <c r="E99" s="135" t="s">
        <v>100</v>
      </c>
      <c r="F99" s="135"/>
      <c r="G99" s="135"/>
      <c r="H99" s="135"/>
      <c r="I99" s="135"/>
      <c r="J99" s="134"/>
      <c r="K99" s="135" t="s">
        <v>101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'SO 131N - Rekonstrukce ch...'!J32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92</v>
      </c>
      <c r="AR99" s="73"/>
      <c r="AS99" s="138">
        <v>0</v>
      </c>
      <c r="AT99" s="139">
        <f>ROUND(SUM(AV99:AW99),2)</f>
        <v>0</v>
      </c>
      <c r="AU99" s="140">
        <f>'SO 131N - Rekonstrukce ch...'!P129</f>
        <v>0</v>
      </c>
      <c r="AV99" s="139">
        <f>'SO 131N - Rekonstrukce ch...'!J35</f>
        <v>0</v>
      </c>
      <c r="AW99" s="139">
        <f>'SO 131N - Rekonstrukce ch...'!J36</f>
        <v>0</v>
      </c>
      <c r="AX99" s="139">
        <f>'SO 131N - Rekonstrukce ch...'!J37</f>
        <v>0</v>
      </c>
      <c r="AY99" s="139">
        <f>'SO 131N - Rekonstrukce ch...'!J38</f>
        <v>0</v>
      </c>
      <c r="AZ99" s="139">
        <f>'SO 131N - Rekonstrukce ch...'!F35</f>
        <v>0</v>
      </c>
      <c r="BA99" s="139">
        <f>'SO 131N - Rekonstrukce ch...'!F36</f>
        <v>0</v>
      </c>
      <c r="BB99" s="139">
        <f>'SO 131N - Rekonstrukce ch...'!F37</f>
        <v>0</v>
      </c>
      <c r="BC99" s="139">
        <f>'SO 131N - Rekonstrukce ch...'!F38</f>
        <v>0</v>
      </c>
      <c r="BD99" s="141">
        <f>'SO 131N - Rekonstrukce ch...'!F39</f>
        <v>0</v>
      </c>
      <c r="BE99" s="4"/>
      <c r="BT99" s="142" t="s">
        <v>88</v>
      </c>
      <c r="BV99" s="142" t="s">
        <v>81</v>
      </c>
      <c r="BW99" s="142" t="s">
        <v>102</v>
      </c>
      <c r="BX99" s="142" t="s">
        <v>99</v>
      </c>
      <c r="CL99" s="142" t="s">
        <v>1</v>
      </c>
    </row>
    <row r="100" s="4" customFormat="1" ht="23.25" customHeight="1">
      <c r="A100" s="133" t="s">
        <v>89</v>
      </c>
      <c r="B100" s="71"/>
      <c r="C100" s="134"/>
      <c r="D100" s="134"/>
      <c r="E100" s="135" t="s">
        <v>103</v>
      </c>
      <c r="F100" s="135"/>
      <c r="G100" s="135"/>
      <c r="H100" s="135"/>
      <c r="I100" s="135"/>
      <c r="J100" s="134"/>
      <c r="K100" s="135" t="s">
        <v>104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 131U - Rekonstrukce ch...'!J32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92</v>
      </c>
      <c r="AR100" s="73"/>
      <c r="AS100" s="138">
        <v>0</v>
      </c>
      <c r="AT100" s="139">
        <f>ROUND(SUM(AV100:AW100),2)</f>
        <v>0</v>
      </c>
      <c r="AU100" s="140">
        <f>'SO 131U - Rekonstrukce ch...'!P131</f>
        <v>0</v>
      </c>
      <c r="AV100" s="139">
        <f>'SO 131U - Rekonstrukce ch...'!J35</f>
        <v>0</v>
      </c>
      <c r="AW100" s="139">
        <f>'SO 131U - Rekonstrukce ch...'!J36</f>
        <v>0</v>
      </c>
      <c r="AX100" s="139">
        <f>'SO 131U - Rekonstrukce ch...'!J37</f>
        <v>0</v>
      </c>
      <c r="AY100" s="139">
        <f>'SO 131U - Rekonstrukce ch...'!J38</f>
        <v>0</v>
      </c>
      <c r="AZ100" s="139">
        <f>'SO 131U - Rekonstrukce ch...'!F35</f>
        <v>0</v>
      </c>
      <c r="BA100" s="139">
        <f>'SO 131U - Rekonstrukce ch...'!F36</f>
        <v>0</v>
      </c>
      <c r="BB100" s="139">
        <f>'SO 131U - Rekonstrukce ch...'!F37</f>
        <v>0</v>
      </c>
      <c r="BC100" s="139">
        <f>'SO 131U - Rekonstrukce ch...'!F38</f>
        <v>0</v>
      </c>
      <c r="BD100" s="141">
        <f>'SO 131U - Rekonstrukce ch...'!F39</f>
        <v>0</v>
      </c>
      <c r="BE100" s="4"/>
      <c r="BT100" s="142" t="s">
        <v>88</v>
      </c>
      <c r="BV100" s="142" t="s">
        <v>81</v>
      </c>
      <c r="BW100" s="142" t="s">
        <v>105</v>
      </c>
      <c r="BX100" s="142" t="s">
        <v>99</v>
      </c>
      <c r="CL100" s="142" t="s">
        <v>1</v>
      </c>
    </row>
    <row r="101" s="7" customFormat="1" ht="16.5" customHeight="1">
      <c r="A101" s="7"/>
      <c r="B101" s="120"/>
      <c r="C101" s="121"/>
      <c r="D101" s="122" t="s">
        <v>106</v>
      </c>
      <c r="E101" s="122"/>
      <c r="F101" s="122"/>
      <c r="G101" s="122"/>
      <c r="H101" s="122"/>
      <c r="I101" s="123"/>
      <c r="J101" s="122" t="s">
        <v>107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ROUND(SUM(AG102:AG103),2)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85</v>
      </c>
      <c r="AR101" s="127"/>
      <c r="AS101" s="128">
        <f>ROUND(SUM(AS102:AS103),2)</f>
        <v>0</v>
      </c>
      <c r="AT101" s="129">
        <f>ROUND(SUM(AV101:AW101),2)</f>
        <v>0</v>
      </c>
      <c r="AU101" s="130">
        <f>ROUND(SUM(AU102:AU103),5)</f>
        <v>0</v>
      </c>
      <c r="AV101" s="129">
        <f>ROUND(AZ101*L29,2)</f>
        <v>0</v>
      </c>
      <c r="AW101" s="129">
        <f>ROUND(BA101*L30,2)</f>
        <v>0</v>
      </c>
      <c r="AX101" s="129">
        <f>ROUND(BB101*L29,2)</f>
        <v>0</v>
      </c>
      <c r="AY101" s="129">
        <f>ROUND(BC101*L30,2)</f>
        <v>0</v>
      </c>
      <c r="AZ101" s="129">
        <f>ROUND(SUM(AZ102:AZ103),2)</f>
        <v>0</v>
      </c>
      <c r="BA101" s="129">
        <f>ROUND(SUM(BA102:BA103),2)</f>
        <v>0</v>
      </c>
      <c r="BB101" s="129">
        <f>ROUND(SUM(BB102:BB103),2)</f>
        <v>0</v>
      </c>
      <c r="BC101" s="129">
        <f>ROUND(SUM(BC102:BC103),2)</f>
        <v>0</v>
      </c>
      <c r="BD101" s="131">
        <f>ROUND(SUM(BD102:BD103),2)</f>
        <v>0</v>
      </c>
      <c r="BE101" s="7"/>
      <c r="BS101" s="132" t="s">
        <v>78</v>
      </c>
      <c r="BT101" s="132" t="s">
        <v>86</v>
      </c>
      <c r="BU101" s="132" t="s">
        <v>80</v>
      </c>
      <c r="BV101" s="132" t="s">
        <v>81</v>
      </c>
      <c r="BW101" s="132" t="s">
        <v>108</v>
      </c>
      <c r="BX101" s="132" t="s">
        <v>5</v>
      </c>
      <c r="CL101" s="132" t="s">
        <v>1</v>
      </c>
      <c r="CM101" s="132" t="s">
        <v>88</v>
      </c>
    </row>
    <row r="102" s="4" customFormat="1" ht="23.25" customHeight="1">
      <c r="A102" s="133" t="s">
        <v>89</v>
      </c>
      <c r="B102" s="71"/>
      <c r="C102" s="134"/>
      <c r="D102" s="134"/>
      <c r="E102" s="135" t="s">
        <v>109</v>
      </c>
      <c r="F102" s="135"/>
      <c r="G102" s="135"/>
      <c r="H102" s="135"/>
      <c r="I102" s="135"/>
      <c r="J102" s="134"/>
      <c r="K102" s="135" t="s">
        <v>110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'SO 401N - Veřejné osvětle...'!J32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92</v>
      </c>
      <c r="AR102" s="73"/>
      <c r="AS102" s="138">
        <v>0</v>
      </c>
      <c r="AT102" s="139">
        <f>ROUND(SUM(AV102:AW102),2)</f>
        <v>0</v>
      </c>
      <c r="AU102" s="140">
        <f>'SO 401N - Veřejné osvětle...'!P132</f>
        <v>0</v>
      </c>
      <c r="AV102" s="139">
        <f>'SO 401N - Veřejné osvětle...'!J35</f>
        <v>0</v>
      </c>
      <c r="AW102" s="139">
        <f>'SO 401N - Veřejné osvětle...'!J36</f>
        <v>0</v>
      </c>
      <c r="AX102" s="139">
        <f>'SO 401N - Veřejné osvětle...'!J37</f>
        <v>0</v>
      </c>
      <c r="AY102" s="139">
        <f>'SO 401N - Veřejné osvětle...'!J38</f>
        <v>0</v>
      </c>
      <c r="AZ102" s="139">
        <f>'SO 401N - Veřejné osvětle...'!F35</f>
        <v>0</v>
      </c>
      <c r="BA102" s="139">
        <f>'SO 401N - Veřejné osvětle...'!F36</f>
        <v>0</v>
      </c>
      <c r="BB102" s="139">
        <f>'SO 401N - Veřejné osvětle...'!F37</f>
        <v>0</v>
      </c>
      <c r="BC102" s="139">
        <f>'SO 401N - Veřejné osvětle...'!F38</f>
        <v>0</v>
      </c>
      <c r="BD102" s="141">
        <f>'SO 401N - Veřejné osvětle...'!F39</f>
        <v>0</v>
      </c>
      <c r="BE102" s="4"/>
      <c r="BT102" s="142" t="s">
        <v>88</v>
      </c>
      <c r="BV102" s="142" t="s">
        <v>81</v>
      </c>
      <c r="BW102" s="142" t="s">
        <v>111</v>
      </c>
      <c r="BX102" s="142" t="s">
        <v>108</v>
      </c>
      <c r="CL102" s="142" t="s">
        <v>1</v>
      </c>
    </row>
    <row r="103" s="4" customFormat="1" ht="23.25" customHeight="1">
      <c r="A103" s="133" t="s">
        <v>89</v>
      </c>
      <c r="B103" s="71"/>
      <c r="C103" s="134"/>
      <c r="D103" s="134"/>
      <c r="E103" s="135" t="s">
        <v>112</v>
      </c>
      <c r="F103" s="135"/>
      <c r="G103" s="135"/>
      <c r="H103" s="135"/>
      <c r="I103" s="135"/>
      <c r="J103" s="134"/>
      <c r="K103" s="135" t="s">
        <v>113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'SO 401U - Veřejné osvětle...'!J32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92</v>
      </c>
      <c r="AR103" s="73"/>
      <c r="AS103" s="138">
        <v>0</v>
      </c>
      <c r="AT103" s="139">
        <f>ROUND(SUM(AV103:AW103),2)</f>
        <v>0</v>
      </c>
      <c r="AU103" s="140">
        <f>'SO 401U - Veřejné osvětle...'!P132</f>
        <v>0</v>
      </c>
      <c r="AV103" s="139">
        <f>'SO 401U - Veřejné osvětle...'!J35</f>
        <v>0</v>
      </c>
      <c r="AW103" s="139">
        <f>'SO 401U - Veřejné osvětle...'!J36</f>
        <v>0</v>
      </c>
      <c r="AX103" s="139">
        <f>'SO 401U - Veřejné osvětle...'!J37</f>
        <v>0</v>
      </c>
      <c r="AY103" s="139">
        <f>'SO 401U - Veřejné osvětle...'!J38</f>
        <v>0</v>
      </c>
      <c r="AZ103" s="139">
        <f>'SO 401U - Veřejné osvětle...'!F35</f>
        <v>0</v>
      </c>
      <c r="BA103" s="139">
        <f>'SO 401U - Veřejné osvětle...'!F36</f>
        <v>0</v>
      </c>
      <c r="BB103" s="139">
        <f>'SO 401U - Veřejné osvětle...'!F37</f>
        <v>0</v>
      </c>
      <c r="BC103" s="139">
        <f>'SO 401U - Veřejné osvětle...'!F38</f>
        <v>0</v>
      </c>
      <c r="BD103" s="141">
        <f>'SO 401U - Veřejné osvětle...'!F39</f>
        <v>0</v>
      </c>
      <c r="BE103" s="4"/>
      <c r="BT103" s="142" t="s">
        <v>88</v>
      </c>
      <c r="BV103" s="142" t="s">
        <v>81</v>
      </c>
      <c r="BW103" s="142" t="s">
        <v>114</v>
      </c>
      <c r="BX103" s="142" t="s">
        <v>108</v>
      </c>
      <c r="CL103" s="142" t="s">
        <v>1</v>
      </c>
    </row>
    <row r="104" s="7" customFormat="1" ht="16.5" customHeight="1">
      <c r="A104" s="133" t="s">
        <v>89</v>
      </c>
      <c r="B104" s="120"/>
      <c r="C104" s="121"/>
      <c r="D104" s="122" t="s">
        <v>115</v>
      </c>
      <c r="E104" s="122"/>
      <c r="F104" s="122"/>
      <c r="G104" s="122"/>
      <c r="H104" s="122"/>
      <c r="I104" s="123"/>
      <c r="J104" s="122" t="s">
        <v>116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'SO 801 - Kácení - NEUZNAT...'!J30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85</v>
      </c>
      <c r="AR104" s="127"/>
      <c r="AS104" s="128">
        <v>0</v>
      </c>
      <c r="AT104" s="129">
        <f>ROUND(SUM(AV104:AW104),2)</f>
        <v>0</v>
      </c>
      <c r="AU104" s="130">
        <f>'SO 801 - Kácení - NEUZNAT...'!P118</f>
        <v>0</v>
      </c>
      <c r="AV104" s="129">
        <f>'SO 801 - Kácení - NEUZNAT...'!J33</f>
        <v>0</v>
      </c>
      <c r="AW104" s="129">
        <f>'SO 801 - Kácení - NEUZNAT...'!J34</f>
        <v>0</v>
      </c>
      <c r="AX104" s="129">
        <f>'SO 801 - Kácení - NEUZNAT...'!J35</f>
        <v>0</v>
      </c>
      <c r="AY104" s="129">
        <f>'SO 801 - Kácení - NEUZNAT...'!J36</f>
        <v>0</v>
      </c>
      <c r="AZ104" s="129">
        <f>'SO 801 - Kácení - NEUZNAT...'!F33</f>
        <v>0</v>
      </c>
      <c r="BA104" s="129">
        <f>'SO 801 - Kácení - NEUZNAT...'!F34</f>
        <v>0</v>
      </c>
      <c r="BB104" s="129">
        <f>'SO 801 - Kácení - NEUZNAT...'!F35</f>
        <v>0</v>
      </c>
      <c r="BC104" s="129">
        <f>'SO 801 - Kácení - NEUZNAT...'!F36</f>
        <v>0</v>
      </c>
      <c r="BD104" s="131">
        <f>'SO 801 - Kácení - NEUZNAT...'!F37</f>
        <v>0</v>
      </c>
      <c r="BE104" s="7"/>
      <c r="BT104" s="132" t="s">
        <v>86</v>
      </c>
      <c r="BV104" s="132" t="s">
        <v>81</v>
      </c>
      <c r="BW104" s="132" t="s">
        <v>117</v>
      </c>
      <c r="BX104" s="132" t="s">
        <v>5</v>
      </c>
      <c r="CL104" s="132" t="s">
        <v>1</v>
      </c>
      <c r="CM104" s="132" t="s">
        <v>88</v>
      </c>
    </row>
    <row r="105" s="7" customFormat="1" ht="24.75" customHeight="1">
      <c r="A105" s="133" t="s">
        <v>89</v>
      </c>
      <c r="B105" s="120"/>
      <c r="C105" s="121"/>
      <c r="D105" s="122" t="s">
        <v>118</v>
      </c>
      <c r="E105" s="122"/>
      <c r="F105" s="122"/>
      <c r="G105" s="122"/>
      <c r="H105" s="122"/>
      <c r="I105" s="123"/>
      <c r="J105" s="122" t="s">
        <v>119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5">
        <f>'SO 802 - Náhradní výsadba...'!J30</f>
        <v>0</v>
      </c>
      <c r="AH105" s="123"/>
      <c r="AI105" s="123"/>
      <c r="AJ105" s="123"/>
      <c r="AK105" s="123"/>
      <c r="AL105" s="123"/>
      <c r="AM105" s="123"/>
      <c r="AN105" s="125">
        <f>SUM(AG105,AT105)</f>
        <v>0</v>
      </c>
      <c r="AO105" s="123"/>
      <c r="AP105" s="123"/>
      <c r="AQ105" s="126" t="s">
        <v>85</v>
      </c>
      <c r="AR105" s="127"/>
      <c r="AS105" s="143">
        <v>0</v>
      </c>
      <c r="AT105" s="144">
        <f>ROUND(SUM(AV105:AW105),2)</f>
        <v>0</v>
      </c>
      <c r="AU105" s="145">
        <f>'SO 802 - Náhradní výsadba...'!P121</f>
        <v>0</v>
      </c>
      <c r="AV105" s="144">
        <f>'SO 802 - Náhradní výsadba...'!J33</f>
        <v>0</v>
      </c>
      <c r="AW105" s="144">
        <f>'SO 802 - Náhradní výsadba...'!J34</f>
        <v>0</v>
      </c>
      <c r="AX105" s="144">
        <f>'SO 802 - Náhradní výsadba...'!J35</f>
        <v>0</v>
      </c>
      <c r="AY105" s="144">
        <f>'SO 802 - Náhradní výsadba...'!J36</f>
        <v>0</v>
      </c>
      <c r="AZ105" s="144">
        <f>'SO 802 - Náhradní výsadba...'!F33</f>
        <v>0</v>
      </c>
      <c r="BA105" s="144">
        <f>'SO 802 - Náhradní výsadba...'!F34</f>
        <v>0</v>
      </c>
      <c r="BB105" s="144">
        <f>'SO 802 - Náhradní výsadba...'!F35</f>
        <v>0</v>
      </c>
      <c r="BC105" s="144">
        <f>'SO 802 - Náhradní výsadba...'!F36</f>
        <v>0</v>
      </c>
      <c r="BD105" s="146">
        <f>'SO 802 - Náhradní výsadba...'!F37</f>
        <v>0</v>
      </c>
      <c r="BE105" s="7"/>
      <c r="BT105" s="132" t="s">
        <v>86</v>
      </c>
      <c r="BV105" s="132" t="s">
        <v>81</v>
      </c>
      <c r="BW105" s="132" t="s">
        <v>120</v>
      </c>
      <c r="BX105" s="132" t="s">
        <v>5</v>
      </c>
      <c r="CL105" s="132" t="s">
        <v>1</v>
      </c>
      <c r="CM105" s="132" t="s">
        <v>88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FI00y1uDkL/m1zAt0meafcORaq7DHXbO1EtWV0RUVeuX/SPzDp0PsQyjaLkp5vyZbLTstKtJ02PJR7JJo/M0Qg==" hashValue="+5LGfNRBMB7nDovonOs8JPXcmRB+RydPf2tTTfMQXAyPOZYrNaH8aBvkvCMeMl4HNcS5CkKsZ26Qg4USDUTHsg==" algorithmName="SHA-512" password="CC35"/>
  <mergeCells count="82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AS89:AT91"/>
    <mergeCell ref="AN105:AP105"/>
    <mergeCell ref="AG105:AM105"/>
    <mergeCell ref="AG94:AM94"/>
    <mergeCell ref="AN94:AP94"/>
  </mergeCells>
  <hyperlinks>
    <hyperlink ref="A96" location="'SO 001N - Všeobecné polož...'!C2" display="/"/>
    <hyperlink ref="A97" location="'SO 001U - Všeobecné polož...'!C2" display="/"/>
    <hyperlink ref="A99" location="'SO 131N - Rekonstrukce ch...'!C2" display="/"/>
    <hyperlink ref="A100" location="'SO 131U - Rekonstrukce ch...'!C2" display="/"/>
    <hyperlink ref="A102" location="'SO 401N - Veřejné osvětle...'!C2" display="/"/>
    <hyperlink ref="A103" location="'SO 401U - Veřejné osvětle...'!C2" display="/"/>
    <hyperlink ref="A104" location="'SO 801 - Kácení - NEUZNAT...'!C2" display="/"/>
    <hyperlink ref="A105" location="'SO 802 - Náhradní výsadb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1" customFormat="1" ht="12" customHeight="1">
      <c r="B8" s="21"/>
      <c r="D8" s="151" t="s">
        <v>122</v>
      </c>
      <c r="L8" s="21"/>
    </row>
    <row r="9" s="2" customFormat="1" ht="16.5" customHeight="1">
      <c r="A9" s="39"/>
      <c r="B9" s="45"/>
      <c r="C9" s="39"/>
      <c r="D9" s="39"/>
      <c r="E9" s="152" t="s">
        <v>123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21</v>
      </c>
      <c r="E14" s="39"/>
      <c r="F14" s="142" t="s">
        <v>22</v>
      </c>
      <c r="G14" s="39"/>
      <c r="H14" s="39"/>
      <c r="I14" s="151" t="s">
        <v>23</v>
      </c>
      <c r="J14" s="154" t="str">
        <f>'Rekapitulace stavby'!AN8</f>
        <v>20. 6. 2024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25</v>
      </c>
      <c r="E16" s="39"/>
      <c r="F16" s="39"/>
      <c r="G16" s="39"/>
      <c r="H16" s="39"/>
      <c r="I16" s="151" t="s">
        <v>26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26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ROUND((SUM(BE123:BE147)),  2)</f>
        <v>0</v>
      </c>
      <c r="G35" s="39"/>
      <c r="H35" s="39"/>
      <c r="I35" s="165">
        <v>0.20999999999999999</v>
      </c>
      <c r="J35" s="164">
        <f>ROUND(((SUM(BE123:BE147))*I35),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ROUND((SUM(BF123:BF147)),  2)</f>
        <v>0</v>
      </c>
      <c r="G36" s="39"/>
      <c r="H36" s="39"/>
      <c r="I36" s="165">
        <v>0.12</v>
      </c>
      <c r="J36" s="164">
        <f>ROUND(((SUM(BF123:BF147))*I36),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ROUND((SUM(BG123:BG147)),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ROUND((SUM(BH123:BH147)),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ROUND((SUM(BI123:BI147)),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001N - Všeobecné položky - NEUZNATELNÉ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Česká Třebová </v>
      </c>
      <c r="G91" s="41"/>
      <c r="H91" s="41"/>
      <c r="I91" s="33" t="s">
        <v>23</v>
      </c>
      <c r="J91" s="80" t="str">
        <f>IF(J14="","",J14)</f>
        <v>20. 6. 2024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E17</f>
        <v>Město Česká Třebová, Staré náměstí 78</v>
      </c>
      <c r="G93" s="41"/>
      <c r="H93" s="41"/>
      <c r="I93" s="33" t="s">
        <v>31</v>
      </c>
      <c r="J93" s="37" t="str">
        <f>E23</f>
        <v>PRODIN a.s., K Vápence 2745, 530 02 Pardubice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 xml:space="preserve">Ing. Ondřej Ťupa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127</v>
      </c>
      <c r="D96" s="186"/>
      <c r="E96" s="186"/>
      <c r="F96" s="186"/>
      <c r="G96" s="186"/>
      <c r="H96" s="186"/>
      <c r="I96" s="186"/>
      <c r="J96" s="187" t="s">
        <v>128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129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s="9" customFormat="1" ht="24.96" customHeight="1">
      <c r="A99" s="9"/>
      <c r="B99" s="189"/>
      <c r="C99" s="190"/>
      <c r="D99" s="191" t="s">
        <v>131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132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133</v>
      </c>
      <c r="E101" s="197"/>
      <c r="F101" s="197"/>
      <c r="G101" s="197"/>
      <c r="H101" s="197"/>
      <c r="I101" s="197"/>
      <c r="J101" s="198">
        <f>J142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Oprava chodníků, Kubelkova ul. v České Třebové - etapa 2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122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123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SO 001N - Všeobecné položky - NEUZNATELNÉ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21</v>
      </c>
      <c r="D117" s="41"/>
      <c r="E117" s="41"/>
      <c r="F117" s="28" t="str">
        <f>F14</f>
        <v xml:space="preserve">Česká Třebová </v>
      </c>
      <c r="G117" s="41"/>
      <c r="H117" s="41"/>
      <c r="I117" s="33" t="s">
        <v>23</v>
      </c>
      <c r="J117" s="80" t="str">
        <f>IF(J14="","",J14)</f>
        <v>20. 6. 2024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3" t="s">
        <v>25</v>
      </c>
      <c r="D119" s="41"/>
      <c r="E119" s="41"/>
      <c r="F119" s="28" t="str">
        <f>E17</f>
        <v>Město Česká Třebová, Staré náměstí 78</v>
      </c>
      <c r="G119" s="41"/>
      <c r="H119" s="41"/>
      <c r="I119" s="33" t="s">
        <v>31</v>
      </c>
      <c r="J119" s="37" t="str">
        <f>E23</f>
        <v>PRODIN a.s., K Vápence 2745, 530 02 Pardubice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IF(E20="","",E20)</f>
        <v>Vyplň údaj</v>
      </c>
      <c r="G120" s="41"/>
      <c r="H120" s="41"/>
      <c r="I120" s="33" t="s">
        <v>36</v>
      </c>
      <c r="J120" s="37" t="str">
        <f>E26</f>
        <v xml:space="preserve">Ing. Ondřej Ťupa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135</v>
      </c>
      <c r="D122" s="203" t="s">
        <v>64</v>
      </c>
      <c r="E122" s="203" t="s">
        <v>60</v>
      </c>
      <c r="F122" s="203" t="s">
        <v>61</v>
      </c>
      <c r="G122" s="203" t="s">
        <v>136</v>
      </c>
      <c r="H122" s="203" t="s">
        <v>137</v>
      </c>
      <c r="I122" s="203" t="s">
        <v>138</v>
      </c>
      <c r="J122" s="203" t="s">
        <v>128</v>
      </c>
      <c r="K122" s="204" t="s">
        <v>139</v>
      </c>
      <c r="L122" s="205"/>
      <c r="M122" s="101" t="s">
        <v>1</v>
      </c>
      <c r="N122" s="102" t="s">
        <v>43</v>
      </c>
      <c r="O122" s="102" t="s">
        <v>140</v>
      </c>
      <c r="P122" s="102" t="s">
        <v>141</v>
      </c>
      <c r="Q122" s="102" t="s">
        <v>142</v>
      </c>
      <c r="R122" s="102" t="s">
        <v>143</v>
      </c>
      <c r="S122" s="102" t="s">
        <v>144</v>
      </c>
      <c r="T122" s="102" t="s">
        <v>145</v>
      </c>
      <c r="U122" s="103" t="s">
        <v>146</v>
      </c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147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0</v>
      </c>
      <c r="S123" s="105"/>
      <c r="T123" s="208">
        <f>T124</f>
        <v>0</v>
      </c>
      <c r="U123" s="106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130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78</v>
      </c>
      <c r="E124" s="213" t="s">
        <v>148</v>
      </c>
      <c r="F124" s="213" t="s">
        <v>149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P125+P142</f>
        <v>0</v>
      </c>
      <c r="Q124" s="218"/>
      <c r="R124" s="219">
        <f>R125+R142</f>
        <v>0</v>
      </c>
      <c r="S124" s="218"/>
      <c r="T124" s="219">
        <f>T125+T142</f>
        <v>0</v>
      </c>
      <c r="U124" s="220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150</v>
      </c>
      <c r="AT124" s="222" t="s">
        <v>78</v>
      </c>
      <c r="AU124" s="222" t="s">
        <v>79</v>
      </c>
      <c r="AY124" s="221" t="s">
        <v>151</v>
      </c>
      <c r="BK124" s="223">
        <f>BK125+BK142</f>
        <v>0</v>
      </c>
    </row>
    <row r="125" s="12" customFormat="1" ht="22.8" customHeight="1">
      <c r="A125" s="12"/>
      <c r="B125" s="210"/>
      <c r="C125" s="211"/>
      <c r="D125" s="212" t="s">
        <v>78</v>
      </c>
      <c r="E125" s="224" t="s">
        <v>152</v>
      </c>
      <c r="F125" s="224" t="s">
        <v>153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SUM(P126:P141)</f>
        <v>0</v>
      </c>
      <c r="Q125" s="218"/>
      <c r="R125" s="219">
        <f>SUM(R126:R141)</f>
        <v>0</v>
      </c>
      <c r="S125" s="218"/>
      <c r="T125" s="219">
        <f>SUM(T126:T141)</f>
        <v>0</v>
      </c>
      <c r="U125" s="220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150</v>
      </c>
      <c r="AT125" s="222" t="s">
        <v>78</v>
      </c>
      <c r="AU125" s="222" t="s">
        <v>86</v>
      </c>
      <c r="AY125" s="221" t="s">
        <v>151</v>
      </c>
      <c r="BK125" s="223">
        <f>SUM(BK126:BK141)</f>
        <v>0</v>
      </c>
    </row>
    <row r="126" s="2" customFormat="1" ht="16.5" customHeight="1">
      <c r="A126" s="39"/>
      <c r="B126" s="40"/>
      <c r="C126" s="226" t="s">
        <v>86</v>
      </c>
      <c r="D126" s="226" t="s">
        <v>154</v>
      </c>
      <c r="E126" s="227" t="s">
        <v>155</v>
      </c>
      <c r="F126" s="228" t="s">
        <v>156</v>
      </c>
      <c r="G126" s="229" t="s">
        <v>157</v>
      </c>
      <c r="H126" s="230">
        <v>1</v>
      </c>
      <c r="I126" s="231"/>
      <c r="J126" s="232">
        <f>ROUND(I126*H126,2)</f>
        <v>0</v>
      </c>
      <c r="K126" s="228" t="s">
        <v>1</v>
      </c>
      <c r="L126" s="45"/>
      <c r="M126" s="233" t="s">
        <v>1</v>
      </c>
      <c r="N126" s="234" t="s">
        <v>44</v>
      </c>
      <c r="O126" s="92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5">
        <f>S126*H126</f>
        <v>0</v>
      </c>
      <c r="U126" s="236" t="s">
        <v>1</v>
      </c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7" t="s">
        <v>158</v>
      </c>
      <c r="AT126" s="237" t="s">
        <v>154</v>
      </c>
      <c r="AU126" s="237" t="s">
        <v>88</v>
      </c>
      <c r="AY126" s="18" t="s">
        <v>151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8" t="s">
        <v>86</v>
      </c>
      <c r="BK126" s="238">
        <f>ROUND(I126*H126,2)</f>
        <v>0</v>
      </c>
      <c r="BL126" s="18" t="s">
        <v>158</v>
      </c>
      <c r="BM126" s="237" t="s">
        <v>159</v>
      </c>
    </row>
    <row r="127" s="2" customFormat="1">
      <c r="A127" s="39"/>
      <c r="B127" s="40"/>
      <c r="C127" s="41"/>
      <c r="D127" s="239" t="s">
        <v>160</v>
      </c>
      <c r="E127" s="41"/>
      <c r="F127" s="240" t="s">
        <v>156</v>
      </c>
      <c r="G127" s="41"/>
      <c r="H127" s="41"/>
      <c r="I127" s="241"/>
      <c r="J127" s="41"/>
      <c r="K127" s="41"/>
      <c r="L127" s="45"/>
      <c r="M127" s="242"/>
      <c r="N127" s="243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160</v>
      </c>
      <c r="AU127" s="18" t="s">
        <v>88</v>
      </c>
    </row>
    <row r="128" s="13" customFormat="1">
      <c r="A128" s="13"/>
      <c r="B128" s="244"/>
      <c r="C128" s="245"/>
      <c r="D128" s="239" t="s">
        <v>161</v>
      </c>
      <c r="E128" s="246" t="s">
        <v>1</v>
      </c>
      <c r="F128" s="247" t="s">
        <v>162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2"/>
      <c r="U128" s="25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161</v>
      </c>
      <c r="AU128" s="254" t="s">
        <v>88</v>
      </c>
      <c r="AV128" s="13" t="s">
        <v>88</v>
      </c>
      <c r="AW128" s="13" t="s">
        <v>35</v>
      </c>
      <c r="AX128" s="13" t="s">
        <v>86</v>
      </c>
      <c r="AY128" s="254" t="s">
        <v>151</v>
      </c>
    </row>
    <row r="129" s="2" customFormat="1" ht="16.5" customHeight="1">
      <c r="A129" s="39"/>
      <c r="B129" s="40"/>
      <c r="C129" s="226" t="s">
        <v>88</v>
      </c>
      <c r="D129" s="226" t="s">
        <v>154</v>
      </c>
      <c r="E129" s="227" t="s">
        <v>163</v>
      </c>
      <c r="F129" s="228" t="s">
        <v>164</v>
      </c>
      <c r="G129" s="229" t="s">
        <v>157</v>
      </c>
      <c r="H129" s="230">
        <v>1</v>
      </c>
      <c r="I129" s="231"/>
      <c r="J129" s="232">
        <f>ROUND(I129*H129,2)</f>
        <v>0</v>
      </c>
      <c r="K129" s="228" t="s">
        <v>1</v>
      </c>
      <c r="L129" s="45"/>
      <c r="M129" s="233" t="s">
        <v>1</v>
      </c>
      <c r="N129" s="234" t="s">
        <v>44</v>
      </c>
      <c r="O129" s="92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5">
        <f>S129*H129</f>
        <v>0</v>
      </c>
      <c r="U129" s="236" t="s">
        <v>1</v>
      </c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7" t="s">
        <v>158</v>
      </c>
      <c r="AT129" s="237" t="s">
        <v>154</v>
      </c>
      <c r="AU129" s="237" t="s">
        <v>88</v>
      </c>
      <c r="AY129" s="18" t="s">
        <v>151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8" t="s">
        <v>86</v>
      </c>
      <c r="BK129" s="238">
        <f>ROUND(I129*H129,2)</f>
        <v>0</v>
      </c>
      <c r="BL129" s="18" t="s">
        <v>158</v>
      </c>
      <c r="BM129" s="237" t="s">
        <v>165</v>
      </c>
    </row>
    <row r="130" s="2" customFormat="1">
      <c r="A130" s="39"/>
      <c r="B130" s="40"/>
      <c r="C130" s="41"/>
      <c r="D130" s="239" t="s">
        <v>160</v>
      </c>
      <c r="E130" s="41"/>
      <c r="F130" s="240" t="s">
        <v>164</v>
      </c>
      <c r="G130" s="41"/>
      <c r="H130" s="41"/>
      <c r="I130" s="241"/>
      <c r="J130" s="41"/>
      <c r="K130" s="41"/>
      <c r="L130" s="45"/>
      <c r="M130" s="242"/>
      <c r="N130" s="243"/>
      <c r="O130" s="92"/>
      <c r="P130" s="92"/>
      <c r="Q130" s="92"/>
      <c r="R130" s="92"/>
      <c r="S130" s="92"/>
      <c r="T130" s="92"/>
      <c r="U130" s="93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88</v>
      </c>
    </row>
    <row r="131" s="13" customFormat="1">
      <c r="A131" s="13"/>
      <c r="B131" s="244"/>
      <c r="C131" s="245"/>
      <c r="D131" s="239" t="s">
        <v>161</v>
      </c>
      <c r="E131" s="246" t="s">
        <v>1</v>
      </c>
      <c r="F131" s="247" t="s">
        <v>166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2"/>
      <c r="U131" s="25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161</v>
      </c>
      <c r="AU131" s="254" t="s">
        <v>88</v>
      </c>
      <c r="AV131" s="13" t="s">
        <v>88</v>
      </c>
      <c r="AW131" s="13" t="s">
        <v>35</v>
      </c>
      <c r="AX131" s="13" t="s">
        <v>86</v>
      </c>
      <c r="AY131" s="254" t="s">
        <v>151</v>
      </c>
    </row>
    <row r="132" s="2" customFormat="1" ht="21.75" customHeight="1">
      <c r="A132" s="39"/>
      <c r="B132" s="40"/>
      <c r="C132" s="226" t="s">
        <v>167</v>
      </c>
      <c r="D132" s="226" t="s">
        <v>154</v>
      </c>
      <c r="E132" s="227" t="s">
        <v>168</v>
      </c>
      <c r="F132" s="228" t="s">
        <v>169</v>
      </c>
      <c r="G132" s="229" t="s">
        <v>157</v>
      </c>
      <c r="H132" s="230">
        <v>1</v>
      </c>
      <c r="I132" s="231"/>
      <c r="J132" s="232">
        <f>ROUND(I132*H132,2)</f>
        <v>0</v>
      </c>
      <c r="K132" s="228" t="s">
        <v>1</v>
      </c>
      <c r="L132" s="45"/>
      <c r="M132" s="233" t="s">
        <v>1</v>
      </c>
      <c r="N132" s="234" t="s">
        <v>44</v>
      </c>
      <c r="O132" s="92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5">
        <f>S132*H132</f>
        <v>0</v>
      </c>
      <c r="U132" s="236" t="s">
        <v>1</v>
      </c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7" t="s">
        <v>158</v>
      </c>
      <c r="AT132" s="237" t="s">
        <v>154</v>
      </c>
      <c r="AU132" s="237" t="s">
        <v>88</v>
      </c>
      <c r="AY132" s="18" t="s">
        <v>151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8" t="s">
        <v>86</v>
      </c>
      <c r="BK132" s="238">
        <f>ROUND(I132*H132,2)</f>
        <v>0</v>
      </c>
      <c r="BL132" s="18" t="s">
        <v>158</v>
      </c>
      <c r="BM132" s="237" t="s">
        <v>170</v>
      </c>
    </row>
    <row r="133" s="2" customFormat="1">
      <c r="A133" s="39"/>
      <c r="B133" s="40"/>
      <c r="C133" s="41"/>
      <c r="D133" s="239" t="s">
        <v>160</v>
      </c>
      <c r="E133" s="41"/>
      <c r="F133" s="240" t="s">
        <v>169</v>
      </c>
      <c r="G133" s="41"/>
      <c r="H133" s="41"/>
      <c r="I133" s="241"/>
      <c r="J133" s="41"/>
      <c r="K133" s="41"/>
      <c r="L133" s="45"/>
      <c r="M133" s="242"/>
      <c r="N133" s="243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160</v>
      </c>
      <c r="AU133" s="18" t="s">
        <v>88</v>
      </c>
    </row>
    <row r="134" s="14" customFormat="1">
      <c r="A134" s="14"/>
      <c r="B134" s="255"/>
      <c r="C134" s="256"/>
      <c r="D134" s="239" t="s">
        <v>161</v>
      </c>
      <c r="E134" s="257" t="s">
        <v>1</v>
      </c>
      <c r="F134" s="258" t="s">
        <v>171</v>
      </c>
      <c r="G134" s="256"/>
      <c r="H134" s="257" t="s">
        <v>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2"/>
      <c r="U134" s="263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161</v>
      </c>
      <c r="AU134" s="264" t="s">
        <v>88</v>
      </c>
      <c r="AV134" s="14" t="s">
        <v>86</v>
      </c>
      <c r="AW134" s="14" t="s">
        <v>35</v>
      </c>
      <c r="AX134" s="14" t="s">
        <v>79</v>
      </c>
      <c r="AY134" s="264" t="s">
        <v>151</v>
      </c>
    </row>
    <row r="135" s="13" customFormat="1">
      <c r="A135" s="13"/>
      <c r="B135" s="244"/>
      <c r="C135" s="245"/>
      <c r="D135" s="239" t="s">
        <v>161</v>
      </c>
      <c r="E135" s="246" t="s">
        <v>1</v>
      </c>
      <c r="F135" s="247" t="s">
        <v>86</v>
      </c>
      <c r="G135" s="245"/>
      <c r="H135" s="248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2"/>
      <c r="U135" s="25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161</v>
      </c>
      <c r="AU135" s="254" t="s">
        <v>88</v>
      </c>
      <c r="AV135" s="13" t="s">
        <v>88</v>
      </c>
      <c r="AW135" s="13" t="s">
        <v>35</v>
      </c>
      <c r="AX135" s="13" t="s">
        <v>86</v>
      </c>
      <c r="AY135" s="254" t="s">
        <v>151</v>
      </c>
    </row>
    <row r="136" s="2" customFormat="1" ht="24.15" customHeight="1">
      <c r="A136" s="39"/>
      <c r="B136" s="40"/>
      <c r="C136" s="226" t="s">
        <v>172</v>
      </c>
      <c r="D136" s="226" t="s">
        <v>154</v>
      </c>
      <c r="E136" s="227" t="s">
        <v>173</v>
      </c>
      <c r="F136" s="228" t="s">
        <v>174</v>
      </c>
      <c r="G136" s="229" t="s">
        <v>157</v>
      </c>
      <c r="H136" s="230">
        <v>1</v>
      </c>
      <c r="I136" s="231"/>
      <c r="J136" s="232">
        <f>ROUND(I136*H136,2)</f>
        <v>0</v>
      </c>
      <c r="K136" s="228" t="s">
        <v>1</v>
      </c>
      <c r="L136" s="45"/>
      <c r="M136" s="233" t="s">
        <v>1</v>
      </c>
      <c r="N136" s="234" t="s">
        <v>44</v>
      </c>
      <c r="O136" s="92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5">
        <f>S136*H136</f>
        <v>0</v>
      </c>
      <c r="U136" s="236" t="s">
        <v>1</v>
      </c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7" t="s">
        <v>158</v>
      </c>
      <c r="AT136" s="237" t="s">
        <v>154</v>
      </c>
      <c r="AU136" s="237" t="s">
        <v>88</v>
      </c>
      <c r="AY136" s="18" t="s">
        <v>151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8" t="s">
        <v>86</v>
      </c>
      <c r="BK136" s="238">
        <f>ROUND(I136*H136,2)</f>
        <v>0</v>
      </c>
      <c r="BL136" s="18" t="s">
        <v>158</v>
      </c>
      <c r="BM136" s="237" t="s">
        <v>175</v>
      </c>
    </row>
    <row r="137" s="2" customFormat="1">
      <c r="A137" s="39"/>
      <c r="B137" s="40"/>
      <c r="C137" s="41"/>
      <c r="D137" s="239" t="s">
        <v>160</v>
      </c>
      <c r="E137" s="41"/>
      <c r="F137" s="240" t="s">
        <v>174</v>
      </c>
      <c r="G137" s="41"/>
      <c r="H137" s="41"/>
      <c r="I137" s="241"/>
      <c r="J137" s="41"/>
      <c r="K137" s="41"/>
      <c r="L137" s="45"/>
      <c r="M137" s="242"/>
      <c r="N137" s="243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160</v>
      </c>
      <c r="AU137" s="18" t="s">
        <v>88</v>
      </c>
    </row>
    <row r="138" s="13" customFormat="1">
      <c r="A138" s="13"/>
      <c r="B138" s="244"/>
      <c r="C138" s="245"/>
      <c r="D138" s="239" t="s">
        <v>161</v>
      </c>
      <c r="E138" s="246" t="s">
        <v>1</v>
      </c>
      <c r="F138" s="247" t="s">
        <v>176</v>
      </c>
      <c r="G138" s="245"/>
      <c r="H138" s="248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2"/>
      <c r="U138" s="25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161</v>
      </c>
      <c r="AU138" s="254" t="s">
        <v>88</v>
      </c>
      <c r="AV138" s="13" t="s">
        <v>88</v>
      </c>
      <c r="AW138" s="13" t="s">
        <v>35</v>
      </c>
      <c r="AX138" s="13" t="s">
        <v>86</v>
      </c>
      <c r="AY138" s="254" t="s">
        <v>151</v>
      </c>
    </row>
    <row r="139" s="2" customFormat="1" ht="16.5" customHeight="1">
      <c r="A139" s="39"/>
      <c r="B139" s="40"/>
      <c r="C139" s="226" t="s">
        <v>150</v>
      </c>
      <c r="D139" s="226" t="s">
        <v>154</v>
      </c>
      <c r="E139" s="227" t="s">
        <v>177</v>
      </c>
      <c r="F139" s="228" t="s">
        <v>178</v>
      </c>
      <c r="G139" s="229" t="s">
        <v>157</v>
      </c>
      <c r="H139" s="230">
        <v>1</v>
      </c>
      <c r="I139" s="231"/>
      <c r="J139" s="232">
        <f>ROUND(I139*H139,2)</f>
        <v>0</v>
      </c>
      <c r="K139" s="228" t="s">
        <v>1</v>
      </c>
      <c r="L139" s="45"/>
      <c r="M139" s="233" t="s">
        <v>1</v>
      </c>
      <c r="N139" s="234" t="s">
        <v>44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5">
        <f>S139*H139</f>
        <v>0</v>
      </c>
      <c r="U139" s="23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158</v>
      </c>
      <c r="AT139" s="237" t="s">
        <v>154</v>
      </c>
      <c r="AU139" s="237" t="s">
        <v>88</v>
      </c>
      <c r="AY139" s="18" t="s">
        <v>151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86</v>
      </c>
      <c r="BK139" s="238">
        <f>ROUND(I139*H139,2)</f>
        <v>0</v>
      </c>
      <c r="BL139" s="18" t="s">
        <v>158</v>
      </c>
      <c r="BM139" s="237" t="s">
        <v>179</v>
      </c>
    </row>
    <row r="140" s="2" customFormat="1">
      <c r="A140" s="39"/>
      <c r="B140" s="40"/>
      <c r="C140" s="41"/>
      <c r="D140" s="239" t="s">
        <v>160</v>
      </c>
      <c r="E140" s="41"/>
      <c r="F140" s="240" t="s">
        <v>178</v>
      </c>
      <c r="G140" s="41"/>
      <c r="H140" s="41"/>
      <c r="I140" s="241"/>
      <c r="J140" s="41"/>
      <c r="K140" s="41"/>
      <c r="L140" s="45"/>
      <c r="M140" s="242"/>
      <c r="N140" s="243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88</v>
      </c>
    </row>
    <row r="141" s="13" customFormat="1">
      <c r="A141" s="13"/>
      <c r="B141" s="244"/>
      <c r="C141" s="245"/>
      <c r="D141" s="239" t="s">
        <v>161</v>
      </c>
      <c r="E141" s="246" t="s">
        <v>1</v>
      </c>
      <c r="F141" s="247" t="s">
        <v>180</v>
      </c>
      <c r="G141" s="245"/>
      <c r="H141" s="248">
        <v>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2"/>
      <c r="U141" s="25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161</v>
      </c>
      <c r="AU141" s="254" t="s">
        <v>88</v>
      </c>
      <c r="AV141" s="13" t="s">
        <v>88</v>
      </c>
      <c r="AW141" s="13" t="s">
        <v>35</v>
      </c>
      <c r="AX141" s="13" t="s">
        <v>86</v>
      </c>
      <c r="AY141" s="254" t="s">
        <v>151</v>
      </c>
    </row>
    <row r="142" s="12" customFormat="1" ht="22.8" customHeight="1">
      <c r="A142" s="12"/>
      <c r="B142" s="210"/>
      <c r="C142" s="211"/>
      <c r="D142" s="212" t="s">
        <v>78</v>
      </c>
      <c r="E142" s="224" t="s">
        <v>181</v>
      </c>
      <c r="F142" s="224" t="s">
        <v>182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SUM(P143:P147)</f>
        <v>0</v>
      </c>
      <c r="Q142" s="218"/>
      <c r="R142" s="219">
        <f>SUM(R143:R147)</f>
        <v>0</v>
      </c>
      <c r="S142" s="218"/>
      <c r="T142" s="219">
        <f>SUM(T143:T147)</f>
        <v>0</v>
      </c>
      <c r="U142" s="220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150</v>
      </c>
      <c r="AT142" s="222" t="s">
        <v>78</v>
      </c>
      <c r="AU142" s="222" t="s">
        <v>86</v>
      </c>
      <c r="AY142" s="221" t="s">
        <v>151</v>
      </c>
      <c r="BK142" s="223">
        <f>SUM(BK143:BK147)</f>
        <v>0</v>
      </c>
    </row>
    <row r="143" s="2" customFormat="1" ht="21.75" customHeight="1">
      <c r="A143" s="39"/>
      <c r="B143" s="40"/>
      <c r="C143" s="226" t="s">
        <v>183</v>
      </c>
      <c r="D143" s="226" t="s">
        <v>154</v>
      </c>
      <c r="E143" s="227" t="s">
        <v>184</v>
      </c>
      <c r="F143" s="228" t="s">
        <v>185</v>
      </c>
      <c r="G143" s="229" t="s">
        <v>186</v>
      </c>
      <c r="H143" s="230">
        <v>1</v>
      </c>
      <c r="I143" s="231"/>
      <c r="J143" s="232">
        <f>ROUND(I143*H143,2)</f>
        <v>0</v>
      </c>
      <c r="K143" s="228" t="s">
        <v>1</v>
      </c>
      <c r="L143" s="45"/>
      <c r="M143" s="233" t="s">
        <v>1</v>
      </c>
      <c r="N143" s="234" t="s">
        <v>44</v>
      </c>
      <c r="O143" s="92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5">
        <f>S143*H143</f>
        <v>0</v>
      </c>
      <c r="U143" s="23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7" t="s">
        <v>158</v>
      </c>
      <c r="AT143" s="237" t="s">
        <v>154</v>
      </c>
      <c r="AU143" s="237" t="s">
        <v>88</v>
      </c>
      <c r="AY143" s="18" t="s">
        <v>151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8" t="s">
        <v>86</v>
      </c>
      <c r="BK143" s="238">
        <f>ROUND(I143*H143,2)</f>
        <v>0</v>
      </c>
      <c r="BL143" s="18" t="s">
        <v>158</v>
      </c>
      <c r="BM143" s="237" t="s">
        <v>187</v>
      </c>
    </row>
    <row r="144" s="2" customFormat="1">
      <c r="A144" s="39"/>
      <c r="B144" s="40"/>
      <c r="C144" s="41"/>
      <c r="D144" s="239" t="s">
        <v>160</v>
      </c>
      <c r="E144" s="41"/>
      <c r="F144" s="240" t="s">
        <v>185</v>
      </c>
      <c r="G144" s="41"/>
      <c r="H144" s="41"/>
      <c r="I144" s="241"/>
      <c r="J144" s="41"/>
      <c r="K144" s="41"/>
      <c r="L144" s="45"/>
      <c r="M144" s="242"/>
      <c r="N144" s="243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88</v>
      </c>
    </row>
    <row r="145" s="14" customFormat="1">
      <c r="A145" s="14"/>
      <c r="B145" s="255"/>
      <c r="C145" s="256"/>
      <c r="D145" s="239" t="s">
        <v>161</v>
      </c>
      <c r="E145" s="257" t="s">
        <v>1</v>
      </c>
      <c r="F145" s="258" t="s">
        <v>188</v>
      </c>
      <c r="G145" s="256"/>
      <c r="H145" s="257" t="s">
        <v>1</v>
      </c>
      <c r="I145" s="259"/>
      <c r="J145" s="256"/>
      <c r="K145" s="256"/>
      <c r="L145" s="260"/>
      <c r="M145" s="261"/>
      <c r="N145" s="262"/>
      <c r="O145" s="262"/>
      <c r="P145" s="262"/>
      <c r="Q145" s="262"/>
      <c r="R145" s="262"/>
      <c r="S145" s="262"/>
      <c r="T145" s="262"/>
      <c r="U145" s="263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161</v>
      </c>
      <c r="AU145" s="264" t="s">
        <v>88</v>
      </c>
      <c r="AV145" s="14" t="s">
        <v>86</v>
      </c>
      <c r="AW145" s="14" t="s">
        <v>35</v>
      </c>
      <c r="AX145" s="14" t="s">
        <v>79</v>
      </c>
      <c r="AY145" s="264" t="s">
        <v>151</v>
      </c>
    </row>
    <row r="146" s="14" customFormat="1">
      <c r="A146" s="14"/>
      <c r="B146" s="255"/>
      <c r="C146" s="256"/>
      <c r="D146" s="239" t="s">
        <v>161</v>
      </c>
      <c r="E146" s="257" t="s">
        <v>1</v>
      </c>
      <c r="F146" s="258" t="s">
        <v>189</v>
      </c>
      <c r="G146" s="256"/>
      <c r="H146" s="257" t="s">
        <v>1</v>
      </c>
      <c r="I146" s="259"/>
      <c r="J146" s="256"/>
      <c r="K146" s="256"/>
      <c r="L146" s="260"/>
      <c r="M146" s="261"/>
      <c r="N146" s="262"/>
      <c r="O146" s="262"/>
      <c r="P146" s="262"/>
      <c r="Q146" s="262"/>
      <c r="R146" s="262"/>
      <c r="S146" s="262"/>
      <c r="T146" s="262"/>
      <c r="U146" s="263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161</v>
      </c>
      <c r="AU146" s="264" t="s">
        <v>88</v>
      </c>
      <c r="AV146" s="14" t="s">
        <v>86</v>
      </c>
      <c r="AW146" s="14" t="s">
        <v>35</v>
      </c>
      <c r="AX146" s="14" t="s">
        <v>79</v>
      </c>
      <c r="AY146" s="264" t="s">
        <v>151</v>
      </c>
    </row>
    <row r="147" s="13" customFormat="1">
      <c r="A147" s="13"/>
      <c r="B147" s="244"/>
      <c r="C147" s="245"/>
      <c r="D147" s="239" t="s">
        <v>161</v>
      </c>
      <c r="E147" s="246" t="s">
        <v>1</v>
      </c>
      <c r="F147" s="247" t="s">
        <v>86</v>
      </c>
      <c r="G147" s="245"/>
      <c r="H147" s="248">
        <v>1</v>
      </c>
      <c r="I147" s="249"/>
      <c r="J147" s="245"/>
      <c r="K147" s="245"/>
      <c r="L147" s="250"/>
      <c r="M147" s="265"/>
      <c r="N147" s="266"/>
      <c r="O147" s="266"/>
      <c r="P147" s="266"/>
      <c r="Q147" s="266"/>
      <c r="R147" s="266"/>
      <c r="S147" s="266"/>
      <c r="T147" s="266"/>
      <c r="U147" s="267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161</v>
      </c>
      <c r="AU147" s="254" t="s">
        <v>88</v>
      </c>
      <c r="AV147" s="13" t="s">
        <v>88</v>
      </c>
      <c r="AW147" s="13" t="s">
        <v>35</v>
      </c>
      <c r="AX147" s="13" t="s">
        <v>86</v>
      </c>
      <c r="AY147" s="254" t="s">
        <v>151</v>
      </c>
    </row>
    <row r="148" s="2" customFormat="1" ht="6.96" customHeight="1">
      <c r="A148" s="39"/>
      <c r="B148" s="67"/>
      <c r="C148" s="68"/>
      <c r="D148" s="68"/>
      <c r="E148" s="68"/>
      <c r="F148" s="68"/>
      <c r="G148" s="68"/>
      <c r="H148" s="68"/>
      <c r="I148" s="68"/>
      <c r="J148" s="68"/>
      <c r="K148" s="68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Vp3agRRROBQKtfWIuYLyiGFS/4BASk9BhC1Myb/QFtFGscmdjzr9SIBG0sqCVfHp8tRDkStfE+hLtV3/qjDM6w==" hashValue="KvYu28einnwWrXJWdmvdU6pAnKeUx8e/8wsnB7lRGK3wIZ4PwViiw9+0i0j4ug5QaszXtX/KxFT62Fz7mf0CgQ==" algorithmName="SHA-512" password="CC35"/>
  <autoFilter ref="C122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1" customFormat="1" ht="12" customHeight="1">
      <c r="B8" s="21"/>
      <c r="D8" s="151" t="s">
        <v>122</v>
      </c>
      <c r="L8" s="21"/>
    </row>
    <row r="9" s="2" customFormat="1" ht="16.5" customHeight="1">
      <c r="A9" s="39"/>
      <c r="B9" s="45"/>
      <c r="C9" s="39"/>
      <c r="D9" s="39"/>
      <c r="E9" s="152" t="s">
        <v>123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21</v>
      </c>
      <c r="E14" s="39"/>
      <c r="F14" s="142" t="s">
        <v>22</v>
      </c>
      <c r="G14" s="39"/>
      <c r="H14" s="39"/>
      <c r="I14" s="151" t="s">
        <v>23</v>
      </c>
      <c r="J14" s="154" t="str">
        <f>'Rekapitulace stavby'!AN8</f>
        <v>20. 6. 2024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25</v>
      </c>
      <c r="E16" s="39"/>
      <c r="F16" s="39"/>
      <c r="G16" s="39"/>
      <c r="H16" s="39"/>
      <c r="I16" s="151" t="s">
        <v>26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26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ROUND((SUM(BE123:BE138)),  2)</f>
        <v>0</v>
      </c>
      <c r="G35" s="39"/>
      <c r="H35" s="39"/>
      <c r="I35" s="165">
        <v>0.20999999999999999</v>
      </c>
      <c r="J35" s="164">
        <f>ROUND(((SUM(BE123:BE138))*I35),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ROUND((SUM(BF123:BF138)),  2)</f>
        <v>0</v>
      </c>
      <c r="G36" s="39"/>
      <c r="H36" s="39"/>
      <c r="I36" s="165">
        <v>0.12</v>
      </c>
      <c r="J36" s="164">
        <f>ROUND(((SUM(BF123:BF138))*I36),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ROUND((SUM(BG123:BG138)),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ROUND((SUM(BH123:BH138)),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ROUND((SUM(BI123:BI138)),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001U - Všeobecné položky - UZNATELNÉ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Česká Třebová </v>
      </c>
      <c r="G91" s="41"/>
      <c r="H91" s="41"/>
      <c r="I91" s="33" t="s">
        <v>23</v>
      </c>
      <c r="J91" s="80" t="str">
        <f>IF(J14="","",J14)</f>
        <v>20. 6. 2024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E17</f>
        <v>Město Česká Třebová, Staré náměstí 78</v>
      </c>
      <c r="G93" s="41"/>
      <c r="H93" s="41"/>
      <c r="I93" s="33" t="s">
        <v>31</v>
      </c>
      <c r="J93" s="37" t="str">
        <f>E23</f>
        <v>PRODIN a.s., K Vápence 2745, 530 02 Pardubice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 xml:space="preserve">Ing. Ondřej Ťupa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127</v>
      </c>
      <c r="D96" s="186"/>
      <c r="E96" s="186"/>
      <c r="F96" s="186"/>
      <c r="G96" s="186"/>
      <c r="H96" s="186"/>
      <c r="I96" s="186"/>
      <c r="J96" s="187" t="s">
        <v>128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129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s="9" customFormat="1" ht="24.96" customHeight="1">
      <c r="A99" s="9"/>
      <c r="B99" s="189"/>
      <c r="C99" s="190"/>
      <c r="D99" s="191" t="s">
        <v>131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132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191</v>
      </c>
      <c r="E101" s="197"/>
      <c r="F101" s="197"/>
      <c r="G101" s="197"/>
      <c r="H101" s="197"/>
      <c r="I101" s="197"/>
      <c r="J101" s="198">
        <f>J129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Oprava chodníků, Kubelkova ul. v České Třebové - etapa 2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122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123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SO 001U - Všeobecné položky - UZNATELNÉ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21</v>
      </c>
      <c r="D117" s="41"/>
      <c r="E117" s="41"/>
      <c r="F117" s="28" t="str">
        <f>F14</f>
        <v xml:space="preserve">Česká Třebová </v>
      </c>
      <c r="G117" s="41"/>
      <c r="H117" s="41"/>
      <c r="I117" s="33" t="s">
        <v>23</v>
      </c>
      <c r="J117" s="80" t="str">
        <f>IF(J14="","",J14)</f>
        <v>20. 6. 2024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3" t="s">
        <v>25</v>
      </c>
      <c r="D119" s="41"/>
      <c r="E119" s="41"/>
      <c r="F119" s="28" t="str">
        <f>E17</f>
        <v>Město Česká Třebová, Staré náměstí 78</v>
      </c>
      <c r="G119" s="41"/>
      <c r="H119" s="41"/>
      <c r="I119" s="33" t="s">
        <v>31</v>
      </c>
      <c r="J119" s="37" t="str">
        <f>E23</f>
        <v>PRODIN a.s., K Vápence 2745, 530 02 Pardubice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IF(E20="","",E20)</f>
        <v>Vyplň údaj</v>
      </c>
      <c r="G120" s="41"/>
      <c r="H120" s="41"/>
      <c r="I120" s="33" t="s">
        <v>36</v>
      </c>
      <c r="J120" s="37" t="str">
        <f>E26</f>
        <v xml:space="preserve">Ing. Ondřej Ťupa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135</v>
      </c>
      <c r="D122" s="203" t="s">
        <v>64</v>
      </c>
      <c r="E122" s="203" t="s">
        <v>60</v>
      </c>
      <c r="F122" s="203" t="s">
        <v>61</v>
      </c>
      <c r="G122" s="203" t="s">
        <v>136</v>
      </c>
      <c r="H122" s="203" t="s">
        <v>137</v>
      </c>
      <c r="I122" s="203" t="s">
        <v>138</v>
      </c>
      <c r="J122" s="203" t="s">
        <v>128</v>
      </c>
      <c r="K122" s="204" t="s">
        <v>139</v>
      </c>
      <c r="L122" s="205"/>
      <c r="M122" s="101" t="s">
        <v>1</v>
      </c>
      <c r="N122" s="102" t="s">
        <v>43</v>
      </c>
      <c r="O122" s="102" t="s">
        <v>140</v>
      </c>
      <c r="P122" s="102" t="s">
        <v>141</v>
      </c>
      <c r="Q122" s="102" t="s">
        <v>142</v>
      </c>
      <c r="R122" s="102" t="s">
        <v>143</v>
      </c>
      <c r="S122" s="102" t="s">
        <v>144</v>
      </c>
      <c r="T122" s="102" t="s">
        <v>145</v>
      </c>
      <c r="U122" s="103" t="s">
        <v>146</v>
      </c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147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0</v>
      </c>
      <c r="S123" s="105"/>
      <c r="T123" s="208">
        <f>T124</f>
        <v>0</v>
      </c>
      <c r="U123" s="106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130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78</v>
      </c>
      <c r="E124" s="213" t="s">
        <v>148</v>
      </c>
      <c r="F124" s="213" t="s">
        <v>149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P125+P129</f>
        <v>0</v>
      </c>
      <c r="Q124" s="218"/>
      <c r="R124" s="219">
        <f>R125+R129</f>
        <v>0</v>
      </c>
      <c r="S124" s="218"/>
      <c r="T124" s="219">
        <f>T125+T129</f>
        <v>0</v>
      </c>
      <c r="U124" s="220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150</v>
      </c>
      <c r="AT124" s="222" t="s">
        <v>78</v>
      </c>
      <c r="AU124" s="222" t="s">
        <v>79</v>
      </c>
      <c r="AY124" s="221" t="s">
        <v>151</v>
      </c>
      <c r="BK124" s="223">
        <f>BK125+BK129</f>
        <v>0</v>
      </c>
    </row>
    <row r="125" s="12" customFormat="1" ht="22.8" customHeight="1">
      <c r="A125" s="12"/>
      <c r="B125" s="210"/>
      <c r="C125" s="211"/>
      <c r="D125" s="212" t="s">
        <v>78</v>
      </c>
      <c r="E125" s="224" t="s">
        <v>152</v>
      </c>
      <c r="F125" s="224" t="s">
        <v>153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SUM(P126:P128)</f>
        <v>0</v>
      </c>
      <c r="Q125" s="218"/>
      <c r="R125" s="219">
        <f>SUM(R126:R128)</f>
        <v>0</v>
      </c>
      <c r="S125" s="218"/>
      <c r="T125" s="219">
        <f>SUM(T126:T128)</f>
        <v>0</v>
      </c>
      <c r="U125" s="220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150</v>
      </c>
      <c r="AT125" s="222" t="s">
        <v>78</v>
      </c>
      <c r="AU125" s="222" t="s">
        <v>86</v>
      </c>
      <c r="AY125" s="221" t="s">
        <v>151</v>
      </c>
      <c r="BK125" s="223">
        <f>SUM(BK126:BK128)</f>
        <v>0</v>
      </c>
    </row>
    <row r="126" s="2" customFormat="1" ht="21.75" customHeight="1">
      <c r="A126" s="39"/>
      <c r="B126" s="40"/>
      <c r="C126" s="226" t="s">
        <v>86</v>
      </c>
      <c r="D126" s="226" t="s">
        <v>154</v>
      </c>
      <c r="E126" s="227" t="s">
        <v>192</v>
      </c>
      <c r="F126" s="228" t="s">
        <v>193</v>
      </c>
      <c r="G126" s="229" t="s">
        <v>157</v>
      </c>
      <c r="H126" s="230">
        <v>1</v>
      </c>
      <c r="I126" s="231"/>
      <c r="J126" s="232">
        <f>ROUND(I126*H126,2)</f>
        <v>0</v>
      </c>
      <c r="K126" s="228" t="s">
        <v>1</v>
      </c>
      <c r="L126" s="45"/>
      <c r="M126" s="233" t="s">
        <v>1</v>
      </c>
      <c r="N126" s="234" t="s">
        <v>44</v>
      </c>
      <c r="O126" s="92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5">
        <f>S126*H126</f>
        <v>0</v>
      </c>
      <c r="U126" s="236" t="s">
        <v>1</v>
      </c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7" t="s">
        <v>158</v>
      </c>
      <c r="AT126" s="237" t="s">
        <v>154</v>
      </c>
      <c r="AU126" s="237" t="s">
        <v>88</v>
      </c>
      <c r="AY126" s="18" t="s">
        <v>151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8" t="s">
        <v>86</v>
      </c>
      <c r="BK126" s="238">
        <f>ROUND(I126*H126,2)</f>
        <v>0</v>
      </c>
      <c r="BL126" s="18" t="s">
        <v>158</v>
      </c>
      <c r="BM126" s="237" t="s">
        <v>194</v>
      </c>
    </row>
    <row r="127" s="2" customFormat="1">
      <c r="A127" s="39"/>
      <c r="B127" s="40"/>
      <c r="C127" s="41"/>
      <c r="D127" s="239" t="s">
        <v>160</v>
      </c>
      <c r="E127" s="41"/>
      <c r="F127" s="240" t="s">
        <v>193</v>
      </c>
      <c r="G127" s="41"/>
      <c r="H127" s="41"/>
      <c r="I127" s="241"/>
      <c r="J127" s="41"/>
      <c r="K127" s="41"/>
      <c r="L127" s="45"/>
      <c r="M127" s="242"/>
      <c r="N127" s="243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160</v>
      </c>
      <c r="AU127" s="18" t="s">
        <v>88</v>
      </c>
    </row>
    <row r="128" s="13" customFormat="1">
      <c r="A128" s="13"/>
      <c r="B128" s="244"/>
      <c r="C128" s="245"/>
      <c r="D128" s="239" t="s">
        <v>161</v>
      </c>
      <c r="E128" s="246" t="s">
        <v>1</v>
      </c>
      <c r="F128" s="247" t="s">
        <v>195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2"/>
      <c r="U128" s="25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161</v>
      </c>
      <c r="AU128" s="254" t="s">
        <v>88</v>
      </c>
      <c r="AV128" s="13" t="s">
        <v>88</v>
      </c>
      <c r="AW128" s="13" t="s">
        <v>35</v>
      </c>
      <c r="AX128" s="13" t="s">
        <v>86</v>
      </c>
      <c r="AY128" s="254" t="s">
        <v>151</v>
      </c>
    </row>
    <row r="129" s="12" customFormat="1" ht="22.8" customHeight="1">
      <c r="A129" s="12"/>
      <c r="B129" s="210"/>
      <c r="C129" s="211"/>
      <c r="D129" s="212" t="s">
        <v>78</v>
      </c>
      <c r="E129" s="224" t="s">
        <v>196</v>
      </c>
      <c r="F129" s="224" t="s">
        <v>197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SUM(P130:P138)</f>
        <v>0</v>
      </c>
      <c r="Q129" s="218"/>
      <c r="R129" s="219">
        <f>SUM(R130:R138)</f>
        <v>0</v>
      </c>
      <c r="S129" s="218"/>
      <c r="T129" s="219">
        <f>SUM(T130:T138)</f>
        <v>0</v>
      </c>
      <c r="U129" s="220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150</v>
      </c>
      <c r="AT129" s="222" t="s">
        <v>78</v>
      </c>
      <c r="AU129" s="222" t="s">
        <v>86</v>
      </c>
      <c r="AY129" s="221" t="s">
        <v>151</v>
      </c>
      <c r="BK129" s="223">
        <f>SUM(BK130:BK138)</f>
        <v>0</v>
      </c>
    </row>
    <row r="130" s="2" customFormat="1" ht="16.5" customHeight="1">
      <c r="A130" s="39"/>
      <c r="B130" s="40"/>
      <c r="C130" s="226" t="s">
        <v>88</v>
      </c>
      <c r="D130" s="226" t="s">
        <v>154</v>
      </c>
      <c r="E130" s="227" t="s">
        <v>198</v>
      </c>
      <c r="F130" s="228" t="s">
        <v>197</v>
      </c>
      <c r="G130" s="229" t="s">
        <v>157</v>
      </c>
      <c r="H130" s="230">
        <v>1</v>
      </c>
      <c r="I130" s="231"/>
      <c r="J130" s="232">
        <f>ROUND(I130*H130,2)</f>
        <v>0</v>
      </c>
      <c r="K130" s="228" t="s">
        <v>1</v>
      </c>
      <c r="L130" s="45"/>
      <c r="M130" s="233" t="s">
        <v>1</v>
      </c>
      <c r="N130" s="234" t="s">
        <v>44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5">
        <f>S130*H130</f>
        <v>0</v>
      </c>
      <c r="U130" s="236" t="s">
        <v>1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158</v>
      </c>
      <c r="AT130" s="237" t="s">
        <v>154</v>
      </c>
      <c r="AU130" s="237" t="s">
        <v>88</v>
      </c>
      <c r="AY130" s="18" t="s">
        <v>151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86</v>
      </c>
      <c r="BK130" s="238">
        <f>ROUND(I130*H130,2)</f>
        <v>0</v>
      </c>
      <c r="BL130" s="18" t="s">
        <v>158</v>
      </c>
      <c r="BM130" s="237" t="s">
        <v>199</v>
      </c>
    </row>
    <row r="131" s="2" customFormat="1">
      <c r="A131" s="39"/>
      <c r="B131" s="40"/>
      <c r="C131" s="41"/>
      <c r="D131" s="239" t="s">
        <v>160</v>
      </c>
      <c r="E131" s="41"/>
      <c r="F131" s="240" t="s">
        <v>197</v>
      </c>
      <c r="G131" s="41"/>
      <c r="H131" s="41"/>
      <c r="I131" s="241"/>
      <c r="J131" s="41"/>
      <c r="K131" s="41"/>
      <c r="L131" s="45"/>
      <c r="M131" s="242"/>
      <c r="N131" s="243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160</v>
      </c>
      <c r="AU131" s="18" t="s">
        <v>88</v>
      </c>
    </row>
    <row r="132" s="13" customFormat="1">
      <c r="A132" s="13"/>
      <c r="B132" s="244"/>
      <c r="C132" s="245"/>
      <c r="D132" s="239" t="s">
        <v>161</v>
      </c>
      <c r="E132" s="246" t="s">
        <v>1</v>
      </c>
      <c r="F132" s="247" t="s">
        <v>200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2"/>
      <c r="U132" s="25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161</v>
      </c>
      <c r="AU132" s="254" t="s">
        <v>88</v>
      </c>
      <c r="AV132" s="13" t="s">
        <v>88</v>
      </c>
      <c r="AW132" s="13" t="s">
        <v>35</v>
      </c>
      <c r="AX132" s="13" t="s">
        <v>86</v>
      </c>
      <c r="AY132" s="254" t="s">
        <v>151</v>
      </c>
    </row>
    <row r="133" s="2" customFormat="1" ht="16.5" customHeight="1">
      <c r="A133" s="39"/>
      <c r="B133" s="40"/>
      <c r="C133" s="226" t="s">
        <v>172</v>
      </c>
      <c r="D133" s="226" t="s">
        <v>154</v>
      </c>
      <c r="E133" s="227" t="s">
        <v>201</v>
      </c>
      <c r="F133" s="228" t="s">
        <v>202</v>
      </c>
      <c r="G133" s="229" t="s">
        <v>203</v>
      </c>
      <c r="H133" s="230">
        <v>1</v>
      </c>
      <c r="I133" s="231"/>
      <c r="J133" s="232">
        <f>ROUND(I133*H133,2)</f>
        <v>0</v>
      </c>
      <c r="K133" s="228" t="s">
        <v>1</v>
      </c>
      <c r="L133" s="45"/>
      <c r="M133" s="233" t="s">
        <v>1</v>
      </c>
      <c r="N133" s="234" t="s">
        <v>44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5">
        <f>S133*H133</f>
        <v>0</v>
      </c>
      <c r="U133" s="236" t="s">
        <v>1</v>
      </c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158</v>
      </c>
      <c r="AT133" s="237" t="s">
        <v>154</v>
      </c>
      <c r="AU133" s="237" t="s">
        <v>88</v>
      </c>
      <c r="AY133" s="18" t="s">
        <v>151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86</v>
      </c>
      <c r="BK133" s="238">
        <f>ROUND(I133*H133,2)</f>
        <v>0</v>
      </c>
      <c r="BL133" s="18" t="s">
        <v>158</v>
      </c>
      <c r="BM133" s="237" t="s">
        <v>204</v>
      </c>
    </row>
    <row r="134" s="2" customFormat="1">
      <c r="A134" s="39"/>
      <c r="B134" s="40"/>
      <c r="C134" s="41"/>
      <c r="D134" s="239" t="s">
        <v>160</v>
      </c>
      <c r="E134" s="41"/>
      <c r="F134" s="240" t="s">
        <v>202</v>
      </c>
      <c r="G134" s="41"/>
      <c r="H134" s="41"/>
      <c r="I134" s="241"/>
      <c r="J134" s="41"/>
      <c r="K134" s="41"/>
      <c r="L134" s="45"/>
      <c r="M134" s="242"/>
      <c r="N134" s="243"/>
      <c r="O134" s="92"/>
      <c r="P134" s="92"/>
      <c r="Q134" s="92"/>
      <c r="R134" s="92"/>
      <c r="S134" s="92"/>
      <c r="T134" s="92"/>
      <c r="U134" s="93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160</v>
      </c>
      <c r="AU134" s="18" t="s">
        <v>88</v>
      </c>
    </row>
    <row r="135" s="13" customFormat="1">
      <c r="A135" s="13"/>
      <c r="B135" s="244"/>
      <c r="C135" s="245"/>
      <c r="D135" s="239" t="s">
        <v>161</v>
      </c>
      <c r="E135" s="246" t="s">
        <v>1</v>
      </c>
      <c r="F135" s="247" t="s">
        <v>205</v>
      </c>
      <c r="G135" s="245"/>
      <c r="H135" s="248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2"/>
      <c r="U135" s="25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161</v>
      </c>
      <c r="AU135" s="254" t="s">
        <v>88</v>
      </c>
      <c r="AV135" s="13" t="s">
        <v>88</v>
      </c>
      <c r="AW135" s="13" t="s">
        <v>35</v>
      </c>
      <c r="AX135" s="13" t="s">
        <v>86</v>
      </c>
      <c r="AY135" s="254" t="s">
        <v>151</v>
      </c>
    </row>
    <row r="136" s="2" customFormat="1" ht="24.15" customHeight="1">
      <c r="A136" s="39"/>
      <c r="B136" s="40"/>
      <c r="C136" s="226" t="s">
        <v>167</v>
      </c>
      <c r="D136" s="226" t="s">
        <v>154</v>
      </c>
      <c r="E136" s="227" t="s">
        <v>206</v>
      </c>
      <c r="F136" s="228" t="s">
        <v>207</v>
      </c>
      <c r="G136" s="229" t="s">
        <v>157</v>
      </c>
      <c r="H136" s="230">
        <v>1</v>
      </c>
      <c r="I136" s="231"/>
      <c r="J136" s="232">
        <f>ROUND(I136*H136,2)</f>
        <v>0</v>
      </c>
      <c r="K136" s="228" t="s">
        <v>1</v>
      </c>
      <c r="L136" s="45"/>
      <c r="M136" s="233" t="s">
        <v>1</v>
      </c>
      <c r="N136" s="234" t="s">
        <v>44</v>
      </c>
      <c r="O136" s="92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5">
        <f>S136*H136</f>
        <v>0</v>
      </c>
      <c r="U136" s="236" t="s">
        <v>1</v>
      </c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7" t="s">
        <v>158</v>
      </c>
      <c r="AT136" s="237" t="s">
        <v>154</v>
      </c>
      <c r="AU136" s="237" t="s">
        <v>88</v>
      </c>
      <c r="AY136" s="18" t="s">
        <v>151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8" t="s">
        <v>86</v>
      </c>
      <c r="BK136" s="238">
        <f>ROUND(I136*H136,2)</f>
        <v>0</v>
      </c>
      <c r="BL136" s="18" t="s">
        <v>158</v>
      </c>
      <c r="BM136" s="237" t="s">
        <v>208</v>
      </c>
    </row>
    <row r="137" s="2" customFormat="1">
      <c r="A137" s="39"/>
      <c r="B137" s="40"/>
      <c r="C137" s="41"/>
      <c r="D137" s="239" t="s">
        <v>160</v>
      </c>
      <c r="E137" s="41"/>
      <c r="F137" s="240" t="s">
        <v>207</v>
      </c>
      <c r="G137" s="41"/>
      <c r="H137" s="41"/>
      <c r="I137" s="241"/>
      <c r="J137" s="41"/>
      <c r="K137" s="41"/>
      <c r="L137" s="45"/>
      <c r="M137" s="242"/>
      <c r="N137" s="243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160</v>
      </c>
      <c r="AU137" s="18" t="s">
        <v>88</v>
      </c>
    </row>
    <row r="138" s="13" customFormat="1">
      <c r="A138" s="13"/>
      <c r="B138" s="244"/>
      <c r="C138" s="245"/>
      <c r="D138" s="239" t="s">
        <v>161</v>
      </c>
      <c r="E138" s="246" t="s">
        <v>1</v>
      </c>
      <c r="F138" s="247" t="s">
        <v>209</v>
      </c>
      <c r="G138" s="245"/>
      <c r="H138" s="248">
        <v>1</v>
      </c>
      <c r="I138" s="249"/>
      <c r="J138" s="245"/>
      <c r="K138" s="245"/>
      <c r="L138" s="250"/>
      <c r="M138" s="265"/>
      <c r="N138" s="266"/>
      <c r="O138" s="266"/>
      <c r="P138" s="266"/>
      <c r="Q138" s="266"/>
      <c r="R138" s="266"/>
      <c r="S138" s="266"/>
      <c r="T138" s="266"/>
      <c r="U138" s="267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161</v>
      </c>
      <c r="AU138" s="254" t="s">
        <v>88</v>
      </c>
      <c r="AV138" s="13" t="s">
        <v>88</v>
      </c>
      <c r="AW138" s="13" t="s">
        <v>35</v>
      </c>
      <c r="AX138" s="13" t="s">
        <v>86</v>
      </c>
      <c r="AY138" s="254" t="s">
        <v>151</v>
      </c>
    </row>
    <row r="139" s="2" customFormat="1" ht="6.96" customHeight="1">
      <c r="A139" s="39"/>
      <c r="B139" s="67"/>
      <c r="C139" s="68"/>
      <c r="D139" s="68"/>
      <c r="E139" s="68"/>
      <c r="F139" s="68"/>
      <c r="G139" s="68"/>
      <c r="H139" s="68"/>
      <c r="I139" s="68"/>
      <c r="J139" s="68"/>
      <c r="K139" s="68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oF4vSKfoozxBJQiO9oBoe9WtRYcSIXaeFMX5/ysryVNOq3RP1Rc59MFwSewhnzBaqHE8bhU1Zc1t2GBaOeY9NQ==" hashValue="4/SiTVJyOUsn0v7y799N6MM5IC/Nir5BDC2giQFIvozAGPm5z4Ob3VGv78TLnIx4UpoSZ41+RBwvX8FcpGWioA==" algorithmName="SHA-512" password="CC35"/>
  <autoFilter ref="C122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1" customFormat="1" ht="12" customHeight="1">
      <c r="B8" s="21"/>
      <c r="D8" s="151" t="s">
        <v>122</v>
      </c>
      <c r="L8" s="21"/>
    </row>
    <row r="9" s="2" customFormat="1" ht="16.5" customHeight="1">
      <c r="A9" s="39"/>
      <c r="B9" s="45"/>
      <c r="C9" s="39"/>
      <c r="D9" s="39"/>
      <c r="E9" s="152" t="s">
        <v>210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211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21</v>
      </c>
      <c r="E14" s="39"/>
      <c r="F14" s="142" t="s">
        <v>22</v>
      </c>
      <c r="G14" s="39"/>
      <c r="H14" s="39"/>
      <c r="I14" s="151" t="s">
        <v>23</v>
      </c>
      <c r="J14" s="154" t="str">
        <f>'Rekapitulace stavby'!AN8</f>
        <v>20. 6. 2024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25</v>
      </c>
      <c r="E16" s="39"/>
      <c r="F16" s="39"/>
      <c r="G16" s="39"/>
      <c r="H16" s="39"/>
      <c r="I16" s="151" t="s">
        <v>26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26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ROUND((SUM(BE129:BE695)),  2)</f>
        <v>0</v>
      </c>
      <c r="G35" s="39"/>
      <c r="H35" s="39"/>
      <c r="I35" s="165">
        <v>0.20999999999999999</v>
      </c>
      <c r="J35" s="164">
        <f>ROUND(((SUM(BE129:BE695))*I35),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ROUND((SUM(BF129:BF695)),  2)</f>
        <v>0</v>
      </c>
      <c r="G36" s="39"/>
      <c r="H36" s="39"/>
      <c r="I36" s="165">
        <v>0.12</v>
      </c>
      <c r="J36" s="164">
        <f>ROUND(((SUM(BF129:BF695))*I36),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ROUND((SUM(BG129:BG695)),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ROUND((SUM(BH129:BH695)),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ROUND((SUM(BI129:BI695)),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>SO 131N - Rekonstrukce chodníků - NEUZNATELNÉ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Česká Třebová </v>
      </c>
      <c r="G91" s="41"/>
      <c r="H91" s="41"/>
      <c r="I91" s="33" t="s">
        <v>23</v>
      </c>
      <c r="J91" s="80" t="str">
        <f>IF(J14="","",J14)</f>
        <v>20. 6. 2024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E17</f>
        <v>Město Česká Třebová, Staré náměstí 78</v>
      </c>
      <c r="G93" s="41"/>
      <c r="H93" s="41"/>
      <c r="I93" s="33" t="s">
        <v>31</v>
      </c>
      <c r="J93" s="37" t="str">
        <f>E23</f>
        <v>PRODIN a.s., K Vápence 2745, 530 02 Pardubice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 xml:space="preserve">Ing. Ondřej Ťupa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127</v>
      </c>
      <c r="D96" s="186"/>
      <c r="E96" s="186"/>
      <c r="F96" s="186"/>
      <c r="G96" s="186"/>
      <c r="H96" s="186"/>
      <c r="I96" s="186"/>
      <c r="J96" s="187" t="s">
        <v>128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129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s="9" customFormat="1" ht="24.96" customHeight="1">
      <c r="A99" s="9"/>
      <c r="B99" s="189"/>
      <c r="C99" s="190"/>
      <c r="D99" s="191" t="s">
        <v>212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213</v>
      </c>
      <c r="E100" s="197"/>
      <c r="F100" s="197"/>
      <c r="G100" s="197"/>
      <c r="H100" s="197"/>
      <c r="I100" s="197"/>
      <c r="J100" s="198">
        <f>J131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214</v>
      </c>
      <c r="E101" s="197"/>
      <c r="F101" s="197"/>
      <c r="G101" s="197"/>
      <c r="H101" s="197"/>
      <c r="I101" s="197"/>
      <c r="J101" s="198">
        <f>J318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215</v>
      </c>
      <c r="E102" s="197"/>
      <c r="F102" s="197"/>
      <c r="G102" s="197"/>
      <c r="H102" s="197"/>
      <c r="I102" s="197"/>
      <c r="J102" s="198">
        <f>J334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216</v>
      </c>
      <c r="E103" s="197"/>
      <c r="F103" s="197"/>
      <c r="G103" s="197"/>
      <c r="H103" s="197"/>
      <c r="I103" s="197"/>
      <c r="J103" s="198">
        <f>J363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217</v>
      </c>
      <c r="E104" s="197"/>
      <c r="F104" s="197"/>
      <c r="G104" s="197"/>
      <c r="H104" s="197"/>
      <c r="I104" s="197"/>
      <c r="J104" s="198">
        <f>J470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218</v>
      </c>
      <c r="E105" s="197"/>
      <c r="F105" s="197"/>
      <c r="G105" s="197"/>
      <c r="H105" s="197"/>
      <c r="I105" s="197"/>
      <c r="J105" s="198">
        <f>J526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219</v>
      </c>
      <c r="E106" s="197"/>
      <c r="F106" s="197"/>
      <c r="G106" s="197"/>
      <c r="H106" s="197"/>
      <c r="I106" s="197"/>
      <c r="J106" s="198">
        <f>J622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220</v>
      </c>
      <c r="E107" s="197"/>
      <c r="F107" s="197"/>
      <c r="G107" s="197"/>
      <c r="H107" s="197"/>
      <c r="I107" s="197"/>
      <c r="J107" s="198">
        <f>J692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Oprava chodníků, Kubelkova ul. v České Třebové - etapa 2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122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84" t="s">
        <v>210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124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30" customHeight="1">
      <c r="A121" s="39"/>
      <c r="B121" s="40"/>
      <c r="C121" s="41"/>
      <c r="D121" s="41"/>
      <c r="E121" s="77" t="str">
        <f>E11</f>
        <v>SO 131N - Rekonstrukce chodníků - NEUZNATELNÉ NÁKLADY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21</v>
      </c>
      <c r="D123" s="41"/>
      <c r="E123" s="41"/>
      <c r="F123" s="28" t="str">
        <f>F14</f>
        <v xml:space="preserve">Česká Třebová </v>
      </c>
      <c r="G123" s="41"/>
      <c r="H123" s="41"/>
      <c r="I123" s="33" t="s">
        <v>23</v>
      </c>
      <c r="J123" s="80" t="str">
        <f>IF(J14="","",J14)</f>
        <v>20. 6. 2024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40.05" customHeight="1">
      <c r="A125" s="39"/>
      <c r="B125" s="40"/>
      <c r="C125" s="33" t="s">
        <v>25</v>
      </c>
      <c r="D125" s="41"/>
      <c r="E125" s="41"/>
      <c r="F125" s="28" t="str">
        <f>E17</f>
        <v>Město Česká Třebová, Staré náměstí 78</v>
      </c>
      <c r="G125" s="41"/>
      <c r="H125" s="41"/>
      <c r="I125" s="33" t="s">
        <v>31</v>
      </c>
      <c r="J125" s="37" t="str">
        <f>E23</f>
        <v>PRODIN a.s., K Vápence 2745, 530 02 Pardubice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29</v>
      </c>
      <c r="D126" s="41"/>
      <c r="E126" s="41"/>
      <c r="F126" s="28" t="str">
        <f>IF(E20="","",E20)</f>
        <v>Vyplň údaj</v>
      </c>
      <c r="G126" s="41"/>
      <c r="H126" s="41"/>
      <c r="I126" s="33" t="s">
        <v>36</v>
      </c>
      <c r="J126" s="37" t="str">
        <f>E26</f>
        <v xml:space="preserve">Ing. Ondřej Ťupa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135</v>
      </c>
      <c r="D128" s="203" t="s">
        <v>64</v>
      </c>
      <c r="E128" s="203" t="s">
        <v>60</v>
      </c>
      <c r="F128" s="203" t="s">
        <v>61</v>
      </c>
      <c r="G128" s="203" t="s">
        <v>136</v>
      </c>
      <c r="H128" s="203" t="s">
        <v>137</v>
      </c>
      <c r="I128" s="203" t="s">
        <v>138</v>
      </c>
      <c r="J128" s="203" t="s">
        <v>128</v>
      </c>
      <c r="K128" s="204" t="s">
        <v>139</v>
      </c>
      <c r="L128" s="205"/>
      <c r="M128" s="101" t="s">
        <v>1</v>
      </c>
      <c r="N128" s="102" t="s">
        <v>43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2" t="s">
        <v>145</v>
      </c>
      <c r="U128" s="103" t="s">
        <v>146</v>
      </c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147</v>
      </c>
      <c r="D129" s="41"/>
      <c r="E129" s="41"/>
      <c r="F129" s="41"/>
      <c r="G129" s="41"/>
      <c r="H129" s="41"/>
      <c r="I129" s="41"/>
      <c r="J129" s="206">
        <f>BK129</f>
        <v>0</v>
      </c>
      <c r="K129" s="41"/>
      <c r="L129" s="45"/>
      <c r="M129" s="104"/>
      <c r="N129" s="207"/>
      <c r="O129" s="105"/>
      <c r="P129" s="208">
        <f>P130</f>
        <v>0</v>
      </c>
      <c r="Q129" s="105"/>
      <c r="R129" s="208">
        <f>R130</f>
        <v>314.54288207000002</v>
      </c>
      <c r="S129" s="105"/>
      <c r="T129" s="208">
        <f>T130</f>
        <v>424.06626</v>
      </c>
      <c r="U129" s="106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78</v>
      </c>
      <c r="AU129" s="18" t="s">
        <v>130</v>
      </c>
      <c r="BK129" s="209">
        <f>BK130</f>
        <v>0</v>
      </c>
    </row>
    <row r="130" s="12" customFormat="1" ht="25.92" customHeight="1">
      <c r="A130" s="12"/>
      <c r="B130" s="210"/>
      <c r="C130" s="211"/>
      <c r="D130" s="212" t="s">
        <v>78</v>
      </c>
      <c r="E130" s="213" t="s">
        <v>221</v>
      </c>
      <c r="F130" s="213" t="s">
        <v>222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P131+P318+P334+P363+P470+P526+P622+P692</f>
        <v>0</v>
      </c>
      <c r="Q130" s="218"/>
      <c r="R130" s="219">
        <f>R131+R318+R334+R363+R470+R526+R622+R692</f>
        <v>314.54288207000002</v>
      </c>
      <c r="S130" s="218"/>
      <c r="T130" s="219">
        <f>T131+T318+T334+T363+T470+T526+T622+T692</f>
        <v>424.06626</v>
      </c>
      <c r="U130" s="220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86</v>
      </c>
      <c r="AT130" s="222" t="s">
        <v>78</v>
      </c>
      <c r="AU130" s="222" t="s">
        <v>79</v>
      </c>
      <c r="AY130" s="221" t="s">
        <v>151</v>
      </c>
      <c r="BK130" s="223">
        <f>BK131+BK318+BK334+BK363+BK470+BK526+BK622+BK692</f>
        <v>0</v>
      </c>
    </row>
    <row r="131" s="12" customFormat="1" ht="22.8" customHeight="1">
      <c r="A131" s="12"/>
      <c r="B131" s="210"/>
      <c r="C131" s="211"/>
      <c r="D131" s="212" t="s">
        <v>78</v>
      </c>
      <c r="E131" s="224" t="s">
        <v>86</v>
      </c>
      <c r="F131" s="224" t="s">
        <v>223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SUM(P132:P317)</f>
        <v>0</v>
      </c>
      <c r="Q131" s="218"/>
      <c r="R131" s="219">
        <f>SUM(R132:R317)</f>
        <v>18.266965600000002</v>
      </c>
      <c r="S131" s="218"/>
      <c r="T131" s="219">
        <f>SUM(T132:T317)</f>
        <v>421.76625999999999</v>
      </c>
      <c r="U131" s="220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86</v>
      </c>
      <c r="AT131" s="222" t="s">
        <v>78</v>
      </c>
      <c r="AU131" s="222" t="s">
        <v>86</v>
      </c>
      <c r="AY131" s="221" t="s">
        <v>151</v>
      </c>
      <c r="BK131" s="223">
        <f>SUM(BK132:BK317)</f>
        <v>0</v>
      </c>
    </row>
    <row r="132" s="2" customFormat="1" ht="24.15" customHeight="1">
      <c r="A132" s="39"/>
      <c r="B132" s="40"/>
      <c r="C132" s="226" t="s">
        <v>86</v>
      </c>
      <c r="D132" s="226" t="s">
        <v>154</v>
      </c>
      <c r="E132" s="227" t="s">
        <v>224</v>
      </c>
      <c r="F132" s="228" t="s">
        <v>225</v>
      </c>
      <c r="G132" s="229" t="s">
        <v>226</v>
      </c>
      <c r="H132" s="230">
        <v>16.5</v>
      </c>
      <c r="I132" s="231"/>
      <c r="J132" s="232">
        <f>ROUND(I132*H132,2)</f>
        <v>0</v>
      </c>
      <c r="K132" s="228" t="s">
        <v>227</v>
      </c>
      <c r="L132" s="45"/>
      <c r="M132" s="233" t="s">
        <v>1</v>
      </c>
      <c r="N132" s="234" t="s">
        <v>44</v>
      </c>
      <c r="O132" s="92"/>
      <c r="P132" s="235">
        <f>O132*H132</f>
        <v>0</v>
      </c>
      <c r="Q132" s="235">
        <v>0</v>
      </c>
      <c r="R132" s="235">
        <f>Q132*H132</f>
        <v>0</v>
      </c>
      <c r="S132" s="235">
        <v>0.26000000000000001</v>
      </c>
      <c r="T132" s="235">
        <f>S132*H132</f>
        <v>4.29</v>
      </c>
      <c r="U132" s="236" t="s">
        <v>1</v>
      </c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7" t="s">
        <v>172</v>
      </c>
      <c r="AT132" s="237" t="s">
        <v>154</v>
      </c>
      <c r="AU132" s="237" t="s">
        <v>88</v>
      </c>
      <c r="AY132" s="18" t="s">
        <v>151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8" t="s">
        <v>86</v>
      </c>
      <c r="BK132" s="238">
        <f>ROUND(I132*H132,2)</f>
        <v>0</v>
      </c>
      <c r="BL132" s="18" t="s">
        <v>172</v>
      </c>
      <c r="BM132" s="237" t="s">
        <v>228</v>
      </c>
    </row>
    <row r="133" s="2" customFormat="1">
      <c r="A133" s="39"/>
      <c r="B133" s="40"/>
      <c r="C133" s="41"/>
      <c r="D133" s="239" t="s">
        <v>160</v>
      </c>
      <c r="E133" s="41"/>
      <c r="F133" s="240" t="s">
        <v>225</v>
      </c>
      <c r="G133" s="41"/>
      <c r="H133" s="41"/>
      <c r="I133" s="241"/>
      <c r="J133" s="41"/>
      <c r="K133" s="41"/>
      <c r="L133" s="45"/>
      <c r="M133" s="242"/>
      <c r="N133" s="243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160</v>
      </c>
      <c r="AU133" s="18" t="s">
        <v>88</v>
      </c>
    </row>
    <row r="134" s="2" customFormat="1">
      <c r="A134" s="39"/>
      <c r="B134" s="40"/>
      <c r="C134" s="41"/>
      <c r="D134" s="268" t="s">
        <v>229</v>
      </c>
      <c r="E134" s="41"/>
      <c r="F134" s="269" t="s">
        <v>230</v>
      </c>
      <c r="G134" s="41"/>
      <c r="H134" s="41"/>
      <c r="I134" s="241"/>
      <c r="J134" s="41"/>
      <c r="K134" s="41"/>
      <c r="L134" s="45"/>
      <c r="M134" s="242"/>
      <c r="N134" s="243"/>
      <c r="O134" s="92"/>
      <c r="P134" s="92"/>
      <c r="Q134" s="92"/>
      <c r="R134" s="92"/>
      <c r="S134" s="92"/>
      <c r="T134" s="92"/>
      <c r="U134" s="93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229</v>
      </c>
      <c r="AU134" s="18" t="s">
        <v>88</v>
      </c>
    </row>
    <row r="135" s="2" customFormat="1">
      <c r="A135" s="39"/>
      <c r="B135" s="40"/>
      <c r="C135" s="41"/>
      <c r="D135" s="239" t="s">
        <v>231</v>
      </c>
      <c r="E135" s="41"/>
      <c r="F135" s="270" t="s">
        <v>232</v>
      </c>
      <c r="G135" s="41"/>
      <c r="H135" s="41"/>
      <c r="I135" s="241"/>
      <c r="J135" s="41"/>
      <c r="K135" s="41"/>
      <c r="L135" s="45"/>
      <c r="M135" s="242"/>
      <c r="N135" s="243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231</v>
      </c>
      <c r="AU135" s="18" t="s">
        <v>88</v>
      </c>
    </row>
    <row r="136" s="14" customFormat="1">
      <c r="A136" s="14"/>
      <c r="B136" s="255"/>
      <c r="C136" s="256"/>
      <c r="D136" s="239" t="s">
        <v>161</v>
      </c>
      <c r="E136" s="257" t="s">
        <v>1</v>
      </c>
      <c r="F136" s="258" t="s">
        <v>233</v>
      </c>
      <c r="G136" s="256"/>
      <c r="H136" s="257" t="s">
        <v>1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2"/>
      <c r="U136" s="263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161</v>
      </c>
      <c r="AU136" s="264" t="s">
        <v>88</v>
      </c>
      <c r="AV136" s="14" t="s">
        <v>86</v>
      </c>
      <c r="AW136" s="14" t="s">
        <v>35</v>
      </c>
      <c r="AX136" s="14" t="s">
        <v>79</v>
      </c>
      <c r="AY136" s="264" t="s">
        <v>151</v>
      </c>
    </row>
    <row r="137" s="13" customFormat="1">
      <c r="A137" s="13"/>
      <c r="B137" s="244"/>
      <c r="C137" s="245"/>
      <c r="D137" s="239" t="s">
        <v>161</v>
      </c>
      <c r="E137" s="246" t="s">
        <v>1</v>
      </c>
      <c r="F137" s="247" t="s">
        <v>234</v>
      </c>
      <c r="G137" s="245"/>
      <c r="H137" s="248">
        <v>10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2"/>
      <c r="U137" s="25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161</v>
      </c>
      <c r="AU137" s="254" t="s">
        <v>88</v>
      </c>
      <c r="AV137" s="13" t="s">
        <v>88</v>
      </c>
      <c r="AW137" s="13" t="s">
        <v>35</v>
      </c>
      <c r="AX137" s="13" t="s">
        <v>79</v>
      </c>
      <c r="AY137" s="254" t="s">
        <v>151</v>
      </c>
    </row>
    <row r="138" s="13" customFormat="1">
      <c r="A138" s="13"/>
      <c r="B138" s="244"/>
      <c r="C138" s="245"/>
      <c r="D138" s="239" t="s">
        <v>161</v>
      </c>
      <c r="E138" s="246" t="s">
        <v>1</v>
      </c>
      <c r="F138" s="247" t="s">
        <v>235</v>
      </c>
      <c r="G138" s="245"/>
      <c r="H138" s="248">
        <v>6.5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2"/>
      <c r="U138" s="25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161</v>
      </c>
      <c r="AU138" s="254" t="s">
        <v>88</v>
      </c>
      <c r="AV138" s="13" t="s">
        <v>88</v>
      </c>
      <c r="AW138" s="13" t="s">
        <v>35</v>
      </c>
      <c r="AX138" s="13" t="s">
        <v>79</v>
      </c>
      <c r="AY138" s="254" t="s">
        <v>151</v>
      </c>
    </row>
    <row r="139" s="15" customFormat="1">
      <c r="A139" s="15"/>
      <c r="B139" s="271"/>
      <c r="C139" s="272"/>
      <c r="D139" s="239" t="s">
        <v>161</v>
      </c>
      <c r="E139" s="273" t="s">
        <v>1</v>
      </c>
      <c r="F139" s="274" t="s">
        <v>236</v>
      </c>
      <c r="G139" s="272"/>
      <c r="H139" s="275">
        <v>16.5</v>
      </c>
      <c r="I139" s="276"/>
      <c r="J139" s="272"/>
      <c r="K139" s="272"/>
      <c r="L139" s="277"/>
      <c r="M139" s="278"/>
      <c r="N139" s="279"/>
      <c r="O139" s="279"/>
      <c r="P139" s="279"/>
      <c r="Q139" s="279"/>
      <c r="R139" s="279"/>
      <c r="S139" s="279"/>
      <c r="T139" s="279"/>
      <c r="U139" s="280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1" t="s">
        <v>161</v>
      </c>
      <c r="AU139" s="281" t="s">
        <v>88</v>
      </c>
      <c r="AV139" s="15" t="s">
        <v>172</v>
      </c>
      <c r="AW139" s="15" t="s">
        <v>35</v>
      </c>
      <c r="AX139" s="15" t="s">
        <v>86</v>
      </c>
      <c r="AY139" s="281" t="s">
        <v>151</v>
      </c>
    </row>
    <row r="140" s="2" customFormat="1" ht="24.15" customHeight="1">
      <c r="A140" s="39"/>
      <c r="B140" s="40"/>
      <c r="C140" s="226" t="s">
        <v>88</v>
      </c>
      <c r="D140" s="226" t="s">
        <v>154</v>
      </c>
      <c r="E140" s="227" t="s">
        <v>224</v>
      </c>
      <c r="F140" s="228" t="s">
        <v>225</v>
      </c>
      <c r="G140" s="229" t="s">
        <v>226</v>
      </c>
      <c r="H140" s="230">
        <v>27</v>
      </c>
      <c r="I140" s="231"/>
      <c r="J140" s="232">
        <f>ROUND(I140*H140,2)</f>
        <v>0</v>
      </c>
      <c r="K140" s="228" t="s">
        <v>227</v>
      </c>
      <c r="L140" s="45"/>
      <c r="M140" s="233" t="s">
        <v>1</v>
      </c>
      <c r="N140" s="234" t="s">
        <v>44</v>
      </c>
      <c r="O140" s="92"/>
      <c r="P140" s="235">
        <f>O140*H140</f>
        <v>0</v>
      </c>
      <c r="Q140" s="235">
        <v>0</v>
      </c>
      <c r="R140" s="235">
        <f>Q140*H140</f>
        <v>0</v>
      </c>
      <c r="S140" s="235">
        <v>0.26000000000000001</v>
      </c>
      <c r="T140" s="235">
        <f>S140*H140</f>
        <v>7.0200000000000005</v>
      </c>
      <c r="U140" s="236" t="s">
        <v>1</v>
      </c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7" t="s">
        <v>172</v>
      </c>
      <c r="AT140" s="237" t="s">
        <v>154</v>
      </c>
      <c r="AU140" s="237" t="s">
        <v>88</v>
      </c>
      <c r="AY140" s="18" t="s">
        <v>151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8" t="s">
        <v>86</v>
      </c>
      <c r="BK140" s="238">
        <f>ROUND(I140*H140,2)</f>
        <v>0</v>
      </c>
      <c r="BL140" s="18" t="s">
        <v>172</v>
      </c>
      <c r="BM140" s="237" t="s">
        <v>237</v>
      </c>
    </row>
    <row r="141" s="2" customFormat="1">
      <c r="A141" s="39"/>
      <c r="B141" s="40"/>
      <c r="C141" s="41"/>
      <c r="D141" s="239" t="s">
        <v>160</v>
      </c>
      <c r="E141" s="41"/>
      <c r="F141" s="240" t="s">
        <v>225</v>
      </c>
      <c r="G141" s="41"/>
      <c r="H141" s="41"/>
      <c r="I141" s="241"/>
      <c r="J141" s="41"/>
      <c r="K141" s="41"/>
      <c r="L141" s="45"/>
      <c r="M141" s="242"/>
      <c r="N141" s="243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160</v>
      </c>
      <c r="AU141" s="18" t="s">
        <v>88</v>
      </c>
    </row>
    <row r="142" s="2" customFormat="1">
      <c r="A142" s="39"/>
      <c r="B142" s="40"/>
      <c r="C142" s="41"/>
      <c r="D142" s="268" t="s">
        <v>229</v>
      </c>
      <c r="E142" s="41"/>
      <c r="F142" s="269" t="s">
        <v>230</v>
      </c>
      <c r="G142" s="41"/>
      <c r="H142" s="41"/>
      <c r="I142" s="241"/>
      <c r="J142" s="41"/>
      <c r="K142" s="41"/>
      <c r="L142" s="45"/>
      <c r="M142" s="242"/>
      <c r="N142" s="243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229</v>
      </c>
      <c r="AU142" s="18" t="s">
        <v>88</v>
      </c>
    </row>
    <row r="143" s="14" customFormat="1">
      <c r="A143" s="14"/>
      <c r="B143" s="255"/>
      <c r="C143" s="256"/>
      <c r="D143" s="239" t="s">
        <v>161</v>
      </c>
      <c r="E143" s="257" t="s">
        <v>1</v>
      </c>
      <c r="F143" s="258" t="s">
        <v>238</v>
      </c>
      <c r="G143" s="256"/>
      <c r="H143" s="257" t="s">
        <v>1</v>
      </c>
      <c r="I143" s="259"/>
      <c r="J143" s="256"/>
      <c r="K143" s="256"/>
      <c r="L143" s="260"/>
      <c r="M143" s="261"/>
      <c r="N143" s="262"/>
      <c r="O143" s="262"/>
      <c r="P143" s="262"/>
      <c r="Q143" s="262"/>
      <c r="R143" s="262"/>
      <c r="S143" s="262"/>
      <c r="T143" s="262"/>
      <c r="U143" s="263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161</v>
      </c>
      <c r="AU143" s="264" t="s">
        <v>88</v>
      </c>
      <c r="AV143" s="14" t="s">
        <v>86</v>
      </c>
      <c r="AW143" s="14" t="s">
        <v>35</v>
      </c>
      <c r="AX143" s="14" t="s">
        <v>79</v>
      </c>
      <c r="AY143" s="264" t="s">
        <v>151</v>
      </c>
    </row>
    <row r="144" s="13" customFormat="1">
      <c r="A144" s="13"/>
      <c r="B144" s="244"/>
      <c r="C144" s="245"/>
      <c r="D144" s="239" t="s">
        <v>161</v>
      </c>
      <c r="E144" s="246" t="s">
        <v>1</v>
      </c>
      <c r="F144" s="247" t="s">
        <v>239</v>
      </c>
      <c r="G144" s="245"/>
      <c r="H144" s="248">
        <v>27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2"/>
      <c r="U144" s="25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161</v>
      </c>
      <c r="AU144" s="254" t="s">
        <v>88</v>
      </c>
      <c r="AV144" s="13" t="s">
        <v>88</v>
      </c>
      <c r="AW144" s="13" t="s">
        <v>35</v>
      </c>
      <c r="AX144" s="13" t="s">
        <v>86</v>
      </c>
      <c r="AY144" s="254" t="s">
        <v>151</v>
      </c>
    </row>
    <row r="145" s="2" customFormat="1" ht="33" customHeight="1">
      <c r="A145" s="39"/>
      <c r="B145" s="40"/>
      <c r="C145" s="226" t="s">
        <v>167</v>
      </c>
      <c r="D145" s="226" t="s">
        <v>154</v>
      </c>
      <c r="E145" s="227" t="s">
        <v>240</v>
      </c>
      <c r="F145" s="228" t="s">
        <v>241</v>
      </c>
      <c r="G145" s="229" t="s">
        <v>226</v>
      </c>
      <c r="H145" s="230">
        <v>53</v>
      </c>
      <c r="I145" s="231"/>
      <c r="J145" s="232">
        <f>ROUND(I145*H145,2)</f>
        <v>0</v>
      </c>
      <c r="K145" s="228" t="s">
        <v>227</v>
      </c>
      <c r="L145" s="45"/>
      <c r="M145" s="233" t="s">
        <v>1</v>
      </c>
      <c r="N145" s="234" t="s">
        <v>44</v>
      </c>
      <c r="O145" s="92"/>
      <c r="P145" s="235">
        <f>O145*H145</f>
        <v>0</v>
      </c>
      <c r="Q145" s="235">
        <v>0</v>
      </c>
      <c r="R145" s="235">
        <f>Q145*H145</f>
        <v>0</v>
      </c>
      <c r="S145" s="235">
        <v>0.255</v>
      </c>
      <c r="T145" s="235">
        <f>S145*H145</f>
        <v>13.515000000000001</v>
      </c>
      <c r="U145" s="236" t="s">
        <v>1</v>
      </c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7" t="s">
        <v>172</v>
      </c>
      <c r="AT145" s="237" t="s">
        <v>154</v>
      </c>
      <c r="AU145" s="237" t="s">
        <v>88</v>
      </c>
      <c r="AY145" s="18" t="s">
        <v>151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8" t="s">
        <v>86</v>
      </c>
      <c r="BK145" s="238">
        <f>ROUND(I145*H145,2)</f>
        <v>0</v>
      </c>
      <c r="BL145" s="18" t="s">
        <v>172</v>
      </c>
      <c r="BM145" s="237" t="s">
        <v>242</v>
      </c>
    </row>
    <row r="146" s="2" customFormat="1">
      <c r="A146" s="39"/>
      <c r="B146" s="40"/>
      <c r="C146" s="41"/>
      <c r="D146" s="239" t="s">
        <v>160</v>
      </c>
      <c r="E146" s="41"/>
      <c r="F146" s="240" t="s">
        <v>241</v>
      </c>
      <c r="G146" s="41"/>
      <c r="H146" s="41"/>
      <c r="I146" s="241"/>
      <c r="J146" s="41"/>
      <c r="K146" s="41"/>
      <c r="L146" s="45"/>
      <c r="M146" s="242"/>
      <c r="N146" s="243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160</v>
      </c>
      <c r="AU146" s="18" t="s">
        <v>88</v>
      </c>
    </row>
    <row r="147" s="2" customFormat="1">
      <c r="A147" s="39"/>
      <c r="B147" s="40"/>
      <c r="C147" s="41"/>
      <c r="D147" s="268" t="s">
        <v>229</v>
      </c>
      <c r="E147" s="41"/>
      <c r="F147" s="269" t="s">
        <v>243</v>
      </c>
      <c r="G147" s="41"/>
      <c r="H147" s="41"/>
      <c r="I147" s="241"/>
      <c r="J147" s="41"/>
      <c r="K147" s="41"/>
      <c r="L147" s="45"/>
      <c r="M147" s="242"/>
      <c r="N147" s="243"/>
      <c r="O147" s="92"/>
      <c r="P147" s="92"/>
      <c r="Q147" s="92"/>
      <c r="R147" s="92"/>
      <c r="S147" s="92"/>
      <c r="T147" s="92"/>
      <c r="U147" s="93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229</v>
      </c>
      <c r="AU147" s="18" t="s">
        <v>88</v>
      </c>
    </row>
    <row r="148" s="2" customFormat="1">
      <c r="A148" s="39"/>
      <c r="B148" s="40"/>
      <c r="C148" s="41"/>
      <c r="D148" s="239" t="s">
        <v>231</v>
      </c>
      <c r="E148" s="41"/>
      <c r="F148" s="270" t="s">
        <v>232</v>
      </c>
      <c r="G148" s="41"/>
      <c r="H148" s="41"/>
      <c r="I148" s="241"/>
      <c r="J148" s="41"/>
      <c r="K148" s="41"/>
      <c r="L148" s="45"/>
      <c r="M148" s="242"/>
      <c r="N148" s="243"/>
      <c r="O148" s="92"/>
      <c r="P148" s="92"/>
      <c r="Q148" s="92"/>
      <c r="R148" s="92"/>
      <c r="S148" s="92"/>
      <c r="T148" s="92"/>
      <c r="U148" s="93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88</v>
      </c>
    </row>
    <row r="149" s="14" customFormat="1">
      <c r="A149" s="14"/>
      <c r="B149" s="255"/>
      <c r="C149" s="256"/>
      <c r="D149" s="239" t="s">
        <v>161</v>
      </c>
      <c r="E149" s="257" t="s">
        <v>1</v>
      </c>
      <c r="F149" s="258" t="s">
        <v>244</v>
      </c>
      <c r="G149" s="256"/>
      <c r="H149" s="257" t="s">
        <v>1</v>
      </c>
      <c r="I149" s="259"/>
      <c r="J149" s="256"/>
      <c r="K149" s="256"/>
      <c r="L149" s="260"/>
      <c r="M149" s="261"/>
      <c r="N149" s="262"/>
      <c r="O149" s="262"/>
      <c r="P149" s="262"/>
      <c r="Q149" s="262"/>
      <c r="R149" s="262"/>
      <c r="S149" s="262"/>
      <c r="T149" s="262"/>
      <c r="U149" s="263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4" t="s">
        <v>161</v>
      </c>
      <c r="AU149" s="264" t="s">
        <v>88</v>
      </c>
      <c r="AV149" s="14" t="s">
        <v>86</v>
      </c>
      <c r="AW149" s="14" t="s">
        <v>35</v>
      </c>
      <c r="AX149" s="14" t="s">
        <v>79</v>
      </c>
      <c r="AY149" s="264" t="s">
        <v>151</v>
      </c>
    </row>
    <row r="150" s="14" customFormat="1">
      <c r="A150" s="14"/>
      <c r="B150" s="255"/>
      <c r="C150" s="256"/>
      <c r="D150" s="239" t="s">
        <v>161</v>
      </c>
      <c r="E150" s="257" t="s">
        <v>1</v>
      </c>
      <c r="F150" s="258" t="s">
        <v>245</v>
      </c>
      <c r="G150" s="256"/>
      <c r="H150" s="257" t="s">
        <v>1</v>
      </c>
      <c r="I150" s="259"/>
      <c r="J150" s="256"/>
      <c r="K150" s="256"/>
      <c r="L150" s="260"/>
      <c r="M150" s="261"/>
      <c r="N150" s="262"/>
      <c r="O150" s="262"/>
      <c r="P150" s="262"/>
      <c r="Q150" s="262"/>
      <c r="R150" s="262"/>
      <c r="S150" s="262"/>
      <c r="T150" s="262"/>
      <c r="U150" s="263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161</v>
      </c>
      <c r="AU150" s="264" t="s">
        <v>88</v>
      </c>
      <c r="AV150" s="14" t="s">
        <v>86</v>
      </c>
      <c r="AW150" s="14" t="s">
        <v>35</v>
      </c>
      <c r="AX150" s="14" t="s">
        <v>79</v>
      </c>
      <c r="AY150" s="264" t="s">
        <v>151</v>
      </c>
    </row>
    <row r="151" s="14" customFormat="1">
      <c r="A151" s="14"/>
      <c r="B151" s="255"/>
      <c r="C151" s="256"/>
      <c r="D151" s="239" t="s">
        <v>161</v>
      </c>
      <c r="E151" s="257" t="s">
        <v>1</v>
      </c>
      <c r="F151" s="258" t="s">
        <v>246</v>
      </c>
      <c r="G151" s="256"/>
      <c r="H151" s="257" t="s">
        <v>1</v>
      </c>
      <c r="I151" s="259"/>
      <c r="J151" s="256"/>
      <c r="K151" s="256"/>
      <c r="L151" s="260"/>
      <c r="M151" s="261"/>
      <c r="N151" s="262"/>
      <c r="O151" s="262"/>
      <c r="P151" s="262"/>
      <c r="Q151" s="262"/>
      <c r="R151" s="262"/>
      <c r="S151" s="262"/>
      <c r="T151" s="262"/>
      <c r="U151" s="263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161</v>
      </c>
      <c r="AU151" s="264" t="s">
        <v>88</v>
      </c>
      <c r="AV151" s="14" t="s">
        <v>86</v>
      </c>
      <c r="AW151" s="14" t="s">
        <v>35</v>
      </c>
      <c r="AX151" s="14" t="s">
        <v>79</v>
      </c>
      <c r="AY151" s="264" t="s">
        <v>151</v>
      </c>
    </row>
    <row r="152" s="13" customFormat="1">
      <c r="A152" s="13"/>
      <c r="B152" s="244"/>
      <c r="C152" s="245"/>
      <c r="D152" s="239" t="s">
        <v>161</v>
      </c>
      <c r="E152" s="246" t="s">
        <v>1</v>
      </c>
      <c r="F152" s="247" t="s">
        <v>247</v>
      </c>
      <c r="G152" s="245"/>
      <c r="H152" s="248">
        <v>53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2"/>
      <c r="U152" s="25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161</v>
      </c>
      <c r="AU152" s="254" t="s">
        <v>88</v>
      </c>
      <c r="AV152" s="13" t="s">
        <v>88</v>
      </c>
      <c r="AW152" s="13" t="s">
        <v>35</v>
      </c>
      <c r="AX152" s="13" t="s">
        <v>86</v>
      </c>
      <c r="AY152" s="254" t="s">
        <v>151</v>
      </c>
    </row>
    <row r="153" s="2" customFormat="1" ht="33" customHeight="1">
      <c r="A153" s="39"/>
      <c r="B153" s="40"/>
      <c r="C153" s="226" t="s">
        <v>172</v>
      </c>
      <c r="D153" s="226" t="s">
        <v>154</v>
      </c>
      <c r="E153" s="227" t="s">
        <v>248</v>
      </c>
      <c r="F153" s="228" t="s">
        <v>249</v>
      </c>
      <c r="G153" s="229" t="s">
        <v>226</v>
      </c>
      <c r="H153" s="230">
        <v>110.875</v>
      </c>
      <c r="I153" s="231"/>
      <c r="J153" s="232">
        <f>ROUND(I153*H153,2)</f>
        <v>0</v>
      </c>
      <c r="K153" s="228" t="s">
        <v>227</v>
      </c>
      <c r="L153" s="45"/>
      <c r="M153" s="233" t="s">
        <v>1</v>
      </c>
      <c r="N153" s="234" t="s">
        <v>44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0.32000000000000001</v>
      </c>
      <c r="T153" s="235">
        <f>S153*H153</f>
        <v>35.480000000000004</v>
      </c>
      <c r="U153" s="236" t="s">
        <v>1</v>
      </c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172</v>
      </c>
      <c r="AT153" s="237" t="s">
        <v>154</v>
      </c>
      <c r="AU153" s="237" t="s">
        <v>88</v>
      </c>
      <c r="AY153" s="18" t="s">
        <v>151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86</v>
      </c>
      <c r="BK153" s="238">
        <f>ROUND(I153*H153,2)</f>
        <v>0</v>
      </c>
      <c r="BL153" s="18" t="s">
        <v>172</v>
      </c>
      <c r="BM153" s="237" t="s">
        <v>250</v>
      </c>
    </row>
    <row r="154" s="2" customFormat="1">
      <c r="A154" s="39"/>
      <c r="B154" s="40"/>
      <c r="C154" s="41"/>
      <c r="D154" s="239" t="s">
        <v>160</v>
      </c>
      <c r="E154" s="41"/>
      <c r="F154" s="240" t="s">
        <v>249</v>
      </c>
      <c r="G154" s="41"/>
      <c r="H154" s="41"/>
      <c r="I154" s="241"/>
      <c r="J154" s="41"/>
      <c r="K154" s="41"/>
      <c r="L154" s="45"/>
      <c r="M154" s="242"/>
      <c r="N154" s="243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88</v>
      </c>
    </row>
    <row r="155" s="2" customFormat="1">
      <c r="A155" s="39"/>
      <c r="B155" s="40"/>
      <c r="C155" s="41"/>
      <c r="D155" s="268" t="s">
        <v>229</v>
      </c>
      <c r="E155" s="41"/>
      <c r="F155" s="269" t="s">
        <v>251</v>
      </c>
      <c r="G155" s="41"/>
      <c r="H155" s="41"/>
      <c r="I155" s="241"/>
      <c r="J155" s="41"/>
      <c r="K155" s="41"/>
      <c r="L155" s="45"/>
      <c r="M155" s="242"/>
      <c r="N155" s="243"/>
      <c r="O155" s="92"/>
      <c r="P155" s="92"/>
      <c r="Q155" s="92"/>
      <c r="R155" s="92"/>
      <c r="S155" s="92"/>
      <c r="T155" s="92"/>
      <c r="U155" s="93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229</v>
      </c>
      <c r="AU155" s="18" t="s">
        <v>88</v>
      </c>
    </row>
    <row r="156" s="2" customFormat="1">
      <c r="A156" s="39"/>
      <c r="B156" s="40"/>
      <c r="C156" s="41"/>
      <c r="D156" s="239" t="s">
        <v>231</v>
      </c>
      <c r="E156" s="41"/>
      <c r="F156" s="270" t="s">
        <v>232</v>
      </c>
      <c r="G156" s="41"/>
      <c r="H156" s="41"/>
      <c r="I156" s="241"/>
      <c r="J156" s="41"/>
      <c r="K156" s="41"/>
      <c r="L156" s="45"/>
      <c r="M156" s="242"/>
      <c r="N156" s="243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231</v>
      </c>
      <c r="AU156" s="18" t="s">
        <v>88</v>
      </c>
    </row>
    <row r="157" s="14" customFormat="1">
      <c r="A157" s="14"/>
      <c r="B157" s="255"/>
      <c r="C157" s="256"/>
      <c r="D157" s="239" t="s">
        <v>161</v>
      </c>
      <c r="E157" s="257" t="s">
        <v>1</v>
      </c>
      <c r="F157" s="258" t="s">
        <v>252</v>
      </c>
      <c r="G157" s="256"/>
      <c r="H157" s="257" t="s">
        <v>1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2"/>
      <c r="U157" s="263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161</v>
      </c>
      <c r="AU157" s="264" t="s">
        <v>88</v>
      </c>
      <c r="AV157" s="14" t="s">
        <v>86</v>
      </c>
      <c r="AW157" s="14" t="s">
        <v>35</v>
      </c>
      <c r="AX157" s="14" t="s">
        <v>79</v>
      </c>
      <c r="AY157" s="264" t="s">
        <v>151</v>
      </c>
    </row>
    <row r="158" s="13" customFormat="1">
      <c r="A158" s="13"/>
      <c r="B158" s="244"/>
      <c r="C158" s="245"/>
      <c r="D158" s="239" t="s">
        <v>161</v>
      </c>
      <c r="E158" s="246" t="s">
        <v>1</v>
      </c>
      <c r="F158" s="247" t="s">
        <v>253</v>
      </c>
      <c r="G158" s="245"/>
      <c r="H158" s="248">
        <v>110.875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2"/>
      <c r="U158" s="25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161</v>
      </c>
      <c r="AU158" s="254" t="s">
        <v>88</v>
      </c>
      <c r="AV158" s="13" t="s">
        <v>88</v>
      </c>
      <c r="AW158" s="13" t="s">
        <v>35</v>
      </c>
      <c r="AX158" s="13" t="s">
        <v>86</v>
      </c>
      <c r="AY158" s="254" t="s">
        <v>151</v>
      </c>
    </row>
    <row r="159" s="2" customFormat="1" ht="24.15" customHeight="1">
      <c r="A159" s="39"/>
      <c r="B159" s="40"/>
      <c r="C159" s="226" t="s">
        <v>150</v>
      </c>
      <c r="D159" s="226" t="s">
        <v>154</v>
      </c>
      <c r="E159" s="227" t="s">
        <v>254</v>
      </c>
      <c r="F159" s="228" t="s">
        <v>255</v>
      </c>
      <c r="G159" s="229" t="s">
        <v>226</v>
      </c>
      <c r="H159" s="230">
        <v>189.137</v>
      </c>
      <c r="I159" s="231"/>
      <c r="J159" s="232">
        <f>ROUND(I159*H159,2)</f>
        <v>0</v>
      </c>
      <c r="K159" s="228" t="s">
        <v>227</v>
      </c>
      <c r="L159" s="45"/>
      <c r="M159" s="233" t="s">
        <v>1</v>
      </c>
      <c r="N159" s="234" t="s">
        <v>44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0.22</v>
      </c>
      <c r="T159" s="235">
        <f>S159*H159</f>
        <v>41.610140000000001</v>
      </c>
      <c r="U159" s="236" t="s">
        <v>1</v>
      </c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172</v>
      </c>
      <c r="AT159" s="237" t="s">
        <v>154</v>
      </c>
      <c r="AU159" s="237" t="s">
        <v>88</v>
      </c>
      <c r="AY159" s="18" t="s">
        <v>151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86</v>
      </c>
      <c r="BK159" s="238">
        <f>ROUND(I159*H159,2)</f>
        <v>0</v>
      </c>
      <c r="BL159" s="18" t="s">
        <v>172</v>
      </c>
      <c r="BM159" s="237" t="s">
        <v>256</v>
      </c>
    </row>
    <row r="160" s="2" customFormat="1">
      <c r="A160" s="39"/>
      <c r="B160" s="40"/>
      <c r="C160" s="41"/>
      <c r="D160" s="239" t="s">
        <v>160</v>
      </c>
      <c r="E160" s="41"/>
      <c r="F160" s="240" t="s">
        <v>255</v>
      </c>
      <c r="G160" s="41"/>
      <c r="H160" s="41"/>
      <c r="I160" s="241"/>
      <c r="J160" s="41"/>
      <c r="K160" s="41"/>
      <c r="L160" s="45"/>
      <c r="M160" s="242"/>
      <c r="N160" s="243"/>
      <c r="O160" s="92"/>
      <c r="P160" s="92"/>
      <c r="Q160" s="92"/>
      <c r="R160" s="92"/>
      <c r="S160" s="92"/>
      <c r="T160" s="92"/>
      <c r="U160" s="93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160</v>
      </c>
      <c r="AU160" s="18" t="s">
        <v>88</v>
      </c>
    </row>
    <row r="161" s="2" customFormat="1">
      <c r="A161" s="39"/>
      <c r="B161" s="40"/>
      <c r="C161" s="41"/>
      <c r="D161" s="268" t="s">
        <v>229</v>
      </c>
      <c r="E161" s="41"/>
      <c r="F161" s="269" t="s">
        <v>257</v>
      </c>
      <c r="G161" s="41"/>
      <c r="H161" s="41"/>
      <c r="I161" s="241"/>
      <c r="J161" s="41"/>
      <c r="K161" s="41"/>
      <c r="L161" s="45"/>
      <c r="M161" s="242"/>
      <c r="N161" s="243"/>
      <c r="O161" s="92"/>
      <c r="P161" s="92"/>
      <c r="Q161" s="92"/>
      <c r="R161" s="92"/>
      <c r="S161" s="92"/>
      <c r="T161" s="92"/>
      <c r="U161" s="93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229</v>
      </c>
      <c r="AU161" s="18" t="s">
        <v>88</v>
      </c>
    </row>
    <row r="162" s="14" customFormat="1">
      <c r="A162" s="14"/>
      <c r="B162" s="255"/>
      <c r="C162" s="256"/>
      <c r="D162" s="239" t="s">
        <v>161</v>
      </c>
      <c r="E162" s="257" t="s">
        <v>1</v>
      </c>
      <c r="F162" s="258" t="s">
        <v>258</v>
      </c>
      <c r="G162" s="256"/>
      <c r="H162" s="257" t="s">
        <v>1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2"/>
      <c r="U162" s="263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161</v>
      </c>
      <c r="AU162" s="264" t="s">
        <v>88</v>
      </c>
      <c r="AV162" s="14" t="s">
        <v>86</v>
      </c>
      <c r="AW162" s="14" t="s">
        <v>35</v>
      </c>
      <c r="AX162" s="14" t="s">
        <v>79</v>
      </c>
      <c r="AY162" s="264" t="s">
        <v>151</v>
      </c>
    </row>
    <row r="163" s="14" customFormat="1">
      <c r="A163" s="14"/>
      <c r="B163" s="255"/>
      <c r="C163" s="256"/>
      <c r="D163" s="239" t="s">
        <v>161</v>
      </c>
      <c r="E163" s="257" t="s">
        <v>1</v>
      </c>
      <c r="F163" s="258" t="s">
        <v>259</v>
      </c>
      <c r="G163" s="256"/>
      <c r="H163" s="257" t="s">
        <v>1</v>
      </c>
      <c r="I163" s="259"/>
      <c r="J163" s="256"/>
      <c r="K163" s="256"/>
      <c r="L163" s="260"/>
      <c r="M163" s="261"/>
      <c r="N163" s="262"/>
      <c r="O163" s="262"/>
      <c r="P163" s="262"/>
      <c r="Q163" s="262"/>
      <c r="R163" s="262"/>
      <c r="S163" s="262"/>
      <c r="T163" s="262"/>
      <c r="U163" s="263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161</v>
      </c>
      <c r="AU163" s="264" t="s">
        <v>88</v>
      </c>
      <c r="AV163" s="14" t="s">
        <v>86</v>
      </c>
      <c r="AW163" s="14" t="s">
        <v>35</v>
      </c>
      <c r="AX163" s="14" t="s">
        <v>79</v>
      </c>
      <c r="AY163" s="264" t="s">
        <v>151</v>
      </c>
    </row>
    <row r="164" s="14" customFormat="1">
      <c r="A164" s="14"/>
      <c r="B164" s="255"/>
      <c r="C164" s="256"/>
      <c r="D164" s="239" t="s">
        <v>161</v>
      </c>
      <c r="E164" s="257" t="s">
        <v>1</v>
      </c>
      <c r="F164" s="258" t="s">
        <v>260</v>
      </c>
      <c r="G164" s="256"/>
      <c r="H164" s="257" t="s">
        <v>1</v>
      </c>
      <c r="I164" s="259"/>
      <c r="J164" s="256"/>
      <c r="K164" s="256"/>
      <c r="L164" s="260"/>
      <c r="M164" s="261"/>
      <c r="N164" s="262"/>
      <c r="O164" s="262"/>
      <c r="P164" s="262"/>
      <c r="Q164" s="262"/>
      <c r="R164" s="262"/>
      <c r="S164" s="262"/>
      <c r="T164" s="262"/>
      <c r="U164" s="263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161</v>
      </c>
      <c r="AU164" s="264" t="s">
        <v>88</v>
      </c>
      <c r="AV164" s="14" t="s">
        <v>86</v>
      </c>
      <c r="AW164" s="14" t="s">
        <v>35</v>
      </c>
      <c r="AX164" s="14" t="s">
        <v>79</v>
      </c>
      <c r="AY164" s="264" t="s">
        <v>151</v>
      </c>
    </row>
    <row r="165" s="13" customFormat="1">
      <c r="A165" s="13"/>
      <c r="B165" s="244"/>
      <c r="C165" s="245"/>
      <c r="D165" s="239" t="s">
        <v>161</v>
      </c>
      <c r="E165" s="246" t="s">
        <v>1</v>
      </c>
      <c r="F165" s="247" t="s">
        <v>261</v>
      </c>
      <c r="G165" s="245"/>
      <c r="H165" s="248">
        <v>189.137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2"/>
      <c r="U165" s="25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161</v>
      </c>
      <c r="AU165" s="254" t="s">
        <v>88</v>
      </c>
      <c r="AV165" s="13" t="s">
        <v>88</v>
      </c>
      <c r="AW165" s="13" t="s">
        <v>35</v>
      </c>
      <c r="AX165" s="13" t="s">
        <v>86</v>
      </c>
      <c r="AY165" s="254" t="s">
        <v>151</v>
      </c>
    </row>
    <row r="166" s="2" customFormat="1" ht="24.15" customHeight="1">
      <c r="A166" s="39"/>
      <c r="B166" s="40"/>
      <c r="C166" s="226" t="s">
        <v>183</v>
      </c>
      <c r="D166" s="226" t="s">
        <v>154</v>
      </c>
      <c r="E166" s="227" t="s">
        <v>262</v>
      </c>
      <c r="F166" s="228" t="s">
        <v>263</v>
      </c>
      <c r="G166" s="229" t="s">
        <v>226</v>
      </c>
      <c r="H166" s="230">
        <v>521.38699999999994</v>
      </c>
      <c r="I166" s="231"/>
      <c r="J166" s="232">
        <f>ROUND(I166*H166,2)</f>
        <v>0</v>
      </c>
      <c r="K166" s="228" t="s">
        <v>227</v>
      </c>
      <c r="L166" s="45"/>
      <c r="M166" s="233" t="s">
        <v>1</v>
      </c>
      <c r="N166" s="234" t="s">
        <v>44</v>
      </c>
      <c r="O166" s="92"/>
      <c r="P166" s="235">
        <f>O166*H166</f>
        <v>0</v>
      </c>
      <c r="Q166" s="235">
        <v>0</v>
      </c>
      <c r="R166" s="235">
        <f>Q166*H166</f>
        <v>0</v>
      </c>
      <c r="S166" s="235">
        <v>0.28999999999999998</v>
      </c>
      <c r="T166" s="235">
        <f>S166*H166</f>
        <v>151.20222999999999</v>
      </c>
      <c r="U166" s="236" t="s">
        <v>1</v>
      </c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7" t="s">
        <v>172</v>
      </c>
      <c r="AT166" s="237" t="s">
        <v>154</v>
      </c>
      <c r="AU166" s="237" t="s">
        <v>88</v>
      </c>
      <c r="AY166" s="18" t="s">
        <v>151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8" t="s">
        <v>86</v>
      </c>
      <c r="BK166" s="238">
        <f>ROUND(I166*H166,2)</f>
        <v>0</v>
      </c>
      <c r="BL166" s="18" t="s">
        <v>172</v>
      </c>
      <c r="BM166" s="237" t="s">
        <v>264</v>
      </c>
    </row>
    <row r="167" s="2" customFormat="1">
      <c r="A167" s="39"/>
      <c r="B167" s="40"/>
      <c r="C167" s="41"/>
      <c r="D167" s="239" t="s">
        <v>160</v>
      </c>
      <c r="E167" s="41"/>
      <c r="F167" s="240" t="s">
        <v>263</v>
      </c>
      <c r="G167" s="41"/>
      <c r="H167" s="41"/>
      <c r="I167" s="241"/>
      <c r="J167" s="41"/>
      <c r="K167" s="41"/>
      <c r="L167" s="45"/>
      <c r="M167" s="242"/>
      <c r="N167" s="243"/>
      <c r="O167" s="92"/>
      <c r="P167" s="92"/>
      <c r="Q167" s="92"/>
      <c r="R167" s="92"/>
      <c r="S167" s="92"/>
      <c r="T167" s="92"/>
      <c r="U167" s="93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160</v>
      </c>
      <c r="AU167" s="18" t="s">
        <v>88</v>
      </c>
    </row>
    <row r="168" s="2" customFormat="1">
      <c r="A168" s="39"/>
      <c r="B168" s="40"/>
      <c r="C168" s="41"/>
      <c r="D168" s="268" t="s">
        <v>229</v>
      </c>
      <c r="E168" s="41"/>
      <c r="F168" s="269" t="s">
        <v>265</v>
      </c>
      <c r="G168" s="41"/>
      <c r="H168" s="41"/>
      <c r="I168" s="241"/>
      <c r="J168" s="41"/>
      <c r="K168" s="41"/>
      <c r="L168" s="45"/>
      <c r="M168" s="242"/>
      <c r="N168" s="243"/>
      <c r="O168" s="92"/>
      <c r="P168" s="92"/>
      <c r="Q168" s="92"/>
      <c r="R168" s="92"/>
      <c r="S168" s="92"/>
      <c r="T168" s="92"/>
      <c r="U168" s="93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229</v>
      </c>
      <c r="AU168" s="18" t="s">
        <v>88</v>
      </c>
    </row>
    <row r="169" s="2" customFormat="1">
      <c r="A169" s="39"/>
      <c r="B169" s="40"/>
      <c r="C169" s="41"/>
      <c r="D169" s="239" t="s">
        <v>231</v>
      </c>
      <c r="E169" s="41"/>
      <c r="F169" s="270" t="s">
        <v>232</v>
      </c>
      <c r="G169" s="41"/>
      <c r="H169" s="41"/>
      <c r="I169" s="241"/>
      <c r="J169" s="41"/>
      <c r="K169" s="41"/>
      <c r="L169" s="45"/>
      <c r="M169" s="242"/>
      <c r="N169" s="243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231</v>
      </c>
      <c r="AU169" s="18" t="s">
        <v>88</v>
      </c>
    </row>
    <row r="170" s="14" customFormat="1">
      <c r="A170" s="14"/>
      <c r="B170" s="255"/>
      <c r="C170" s="256"/>
      <c r="D170" s="239" t="s">
        <v>161</v>
      </c>
      <c r="E170" s="257" t="s">
        <v>1</v>
      </c>
      <c r="F170" s="258" t="s">
        <v>258</v>
      </c>
      <c r="G170" s="256"/>
      <c r="H170" s="257" t="s">
        <v>1</v>
      </c>
      <c r="I170" s="259"/>
      <c r="J170" s="256"/>
      <c r="K170" s="256"/>
      <c r="L170" s="260"/>
      <c r="M170" s="261"/>
      <c r="N170" s="262"/>
      <c r="O170" s="262"/>
      <c r="P170" s="262"/>
      <c r="Q170" s="262"/>
      <c r="R170" s="262"/>
      <c r="S170" s="262"/>
      <c r="T170" s="262"/>
      <c r="U170" s="263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161</v>
      </c>
      <c r="AU170" s="264" t="s">
        <v>88</v>
      </c>
      <c r="AV170" s="14" t="s">
        <v>86</v>
      </c>
      <c r="AW170" s="14" t="s">
        <v>35</v>
      </c>
      <c r="AX170" s="14" t="s">
        <v>79</v>
      </c>
      <c r="AY170" s="264" t="s">
        <v>151</v>
      </c>
    </row>
    <row r="171" s="14" customFormat="1">
      <c r="A171" s="14"/>
      <c r="B171" s="255"/>
      <c r="C171" s="256"/>
      <c r="D171" s="239" t="s">
        <v>161</v>
      </c>
      <c r="E171" s="257" t="s">
        <v>1</v>
      </c>
      <c r="F171" s="258" t="s">
        <v>266</v>
      </c>
      <c r="G171" s="256"/>
      <c r="H171" s="257" t="s">
        <v>1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2"/>
      <c r="U171" s="263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161</v>
      </c>
      <c r="AU171" s="264" t="s">
        <v>88</v>
      </c>
      <c r="AV171" s="14" t="s">
        <v>86</v>
      </c>
      <c r="AW171" s="14" t="s">
        <v>35</v>
      </c>
      <c r="AX171" s="14" t="s">
        <v>79</v>
      </c>
      <c r="AY171" s="264" t="s">
        <v>151</v>
      </c>
    </row>
    <row r="172" s="13" customFormat="1">
      <c r="A172" s="13"/>
      <c r="B172" s="244"/>
      <c r="C172" s="245"/>
      <c r="D172" s="239" t="s">
        <v>161</v>
      </c>
      <c r="E172" s="246" t="s">
        <v>1</v>
      </c>
      <c r="F172" s="247" t="s">
        <v>267</v>
      </c>
      <c r="G172" s="245"/>
      <c r="H172" s="248">
        <v>189.137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2"/>
      <c r="U172" s="25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161</v>
      </c>
      <c r="AU172" s="254" t="s">
        <v>88</v>
      </c>
      <c r="AV172" s="13" t="s">
        <v>88</v>
      </c>
      <c r="AW172" s="13" t="s">
        <v>35</v>
      </c>
      <c r="AX172" s="13" t="s">
        <v>79</v>
      </c>
      <c r="AY172" s="254" t="s">
        <v>151</v>
      </c>
    </row>
    <row r="173" s="16" customFormat="1">
      <c r="A173" s="16"/>
      <c r="B173" s="282"/>
      <c r="C173" s="283"/>
      <c r="D173" s="239" t="s">
        <v>161</v>
      </c>
      <c r="E173" s="284" t="s">
        <v>1</v>
      </c>
      <c r="F173" s="285" t="s">
        <v>268</v>
      </c>
      <c r="G173" s="283"/>
      <c r="H173" s="286">
        <v>189.137</v>
      </c>
      <c r="I173" s="287"/>
      <c r="J173" s="283"/>
      <c r="K173" s="283"/>
      <c r="L173" s="288"/>
      <c r="M173" s="289"/>
      <c r="N173" s="290"/>
      <c r="O173" s="290"/>
      <c r="P173" s="290"/>
      <c r="Q173" s="290"/>
      <c r="R173" s="290"/>
      <c r="S173" s="290"/>
      <c r="T173" s="290"/>
      <c r="U173" s="291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2" t="s">
        <v>161</v>
      </c>
      <c r="AU173" s="292" t="s">
        <v>88</v>
      </c>
      <c r="AV173" s="16" t="s">
        <v>167</v>
      </c>
      <c r="AW173" s="16" t="s">
        <v>35</v>
      </c>
      <c r="AX173" s="16" t="s">
        <v>79</v>
      </c>
      <c r="AY173" s="292" t="s">
        <v>151</v>
      </c>
    </row>
    <row r="174" s="14" customFormat="1">
      <c r="A174" s="14"/>
      <c r="B174" s="255"/>
      <c r="C174" s="256"/>
      <c r="D174" s="239" t="s">
        <v>161</v>
      </c>
      <c r="E174" s="257" t="s">
        <v>1</v>
      </c>
      <c r="F174" s="258" t="s">
        <v>269</v>
      </c>
      <c r="G174" s="256"/>
      <c r="H174" s="257" t="s">
        <v>1</v>
      </c>
      <c r="I174" s="259"/>
      <c r="J174" s="256"/>
      <c r="K174" s="256"/>
      <c r="L174" s="260"/>
      <c r="M174" s="261"/>
      <c r="N174" s="262"/>
      <c r="O174" s="262"/>
      <c r="P174" s="262"/>
      <c r="Q174" s="262"/>
      <c r="R174" s="262"/>
      <c r="S174" s="262"/>
      <c r="T174" s="262"/>
      <c r="U174" s="263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161</v>
      </c>
      <c r="AU174" s="264" t="s">
        <v>88</v>
      </c>
      <c r="AV174" s="14" t="s">
        <v>86</v>
      </c>
      <c r="AW174" s="14" t="s">
        <v>35</v>
      </c>
      <c r="AX174" s="14" t="s">
        <v>79</v>
      </c>
      <c r="AY174" s="264" t="s">
        <v>151</v>
      </c>
    </row>
    <row r="175" s="13" customFormat="1">
      <c r="A175" s="13"/>
      <c r="B175" s="244"/>
      <c r="C175" s="245"/>
      <c r="D175" s="239" t="s">
        <v>161</v>
      </c>
      <c r="E175" s="246" t="s">
        <v>1</v>
      </c>
      <c r="F175" s="247" t="s">
        <v>270</v>
      </c>
      <c r="G175" s="245"/>
      <c r="H175" s="248">
        <v>221.75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2"/>
      <c r="U175" s="25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161</v>
      </c>
      <c r="AU175" s="254" t="s">
        <v>88</v>
      </c>
      <c r="AV175" s="13" t="s">
        <v>88</v>
      </c>
      <c r="AW175" s="13" t="s">
        <v>35</v>
      </c>
      <c r="AX175" s="13" t="s">
        <v>79</v>
      </c>
      <c r="AY175" s="254" t="s">
        <v>151</v>
      </c>
    </row>
    <row r="176" s="16" customFormat="1">
      <c r="A176" s="16"/>
      <c r="B176" s="282"/>
      <c r="C176" s="283"/>
      <c r="D176" s="239" t="s">
        <v>161</v>
      </c>
      <c r="E176" s="284" t="s">
        <v>1</v>
      </c>
      <c r="F176" s="285" t="s">
        <v>268</v>
      </c>
      <c r="G176" s="283"/>
      <c r="H176" s="286">
        <v>221.75</v>
      </c>
      <c r="I176" s="287"/>
      <c r="J176" s="283"/>
      <c r="K176" s="283"/>
      <c r="L176" s="288"/>
      <c r="M176" s="289"/>
      <c r="N176" s="290"/>
      <c r="O176" s="290"/>
      <c r="P176" s="290"/>
      <c r="Q176" s="290"/>
      <c r="R176" s="290"/>
      <c r="S176" s="290"/>
      <c r="T176" s="290"/>
      <c r="U176" s="291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92" t="s">
        <v>161</v>
      </c>
      <c r="AU176" s="292" t="s">
        <v>88</v>
      </c>
      <c r="AV176" s="16" t="s">
        <v>167</v>
      </c>
      <c r="AW176" s="16" t="s">
        <v>35</v>
      </c>
      <c r="AX176" s="16" t="s">
        <v>79</v>
      </c>
      <c r="AY176" s="292" t="s">
        <v>151</v>
      </c>
    </row>
    <row r="177" s="14" customFormat="1">
      <c r="A177" s="14"/>
      <c r="B177" s="255"/>
      <c r="C177" s="256"/>
      <c r="D177" s="239" t="s">
        <v>161</v>
      </c>
      <c r="E177" s="257" t="s">
        <v>1</v>
      </c>
      <c r="F177" s="258" t="s">
        <v>271</v>
      </c>
      <c r="G177" s="256"/>
      <c r="H177" s="257" t="s">
        <v>1</v>
      </c>
      <c r="I177" s="259"/>
      <c r="J177" s="256"/>
      <c r="K177" s="256"/>
      <c r="L177" s="260"/>
      <c r="M177" s="261"/>
      <c r="N177" s="262"/>
      <c r="O177" s="262"/>
      <c r="P177" s="262"/>
      <c r="Q177" s="262"/>
      <c r="R177" s="262"/>
      <c r="S177" s="262"/>
      <c r="T177" s="262"/>
      <c r="U177" s="263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161</v>
      </c>
      <c r="AU177" s="264" t="s">
        <v>88</v>
      </c>
      <c r="AV177" s="14" t="s">
        <v>86</v>
      </c>
      <c r="AW177" s="14" t="s">
        <v>35</v>
      </c>
      <c r="AX177" s="14" t="s">
        <v>79</v>
      </c>
      <c r="AY177" s="264" t="s">
        <v>151</v>
      </c>
    </row>
    <row r="178" s="13" customFormat="1">
      <c r="A178" s="13"/>
      <c r="B178" s="244"/>
      <c r="C178" s="245"/>
      <c r="D178" s="239" t="s">
        <v>161</v>
      </c>
      <c r="E178" s="246" t="s">
        <v>1</v>
      </c>
      <c r="F178" s="247" t="s">
        <v>272</v>
      </c>
      <c r="G178" s="245"/>
      <c r="H178" s="248">
        <v>41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2"/>
      <c r="U178" s="25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161</v>
      </c>
      <c r="AU178" s="254" t="s">
        <v>88</v>
      </c>
      <c r="AV178" s="13" t="s">
        <v>88</v>
      </c>
      <c r="AW178" s="13" t="s">
        <v>35</v>
      </c>
      <c r="AX178" s="13" t="s">
        <v>79</v>
      </c>
      <c r="AY178" s="254" t="s">
        <v>151</v>
      </c>
    </row>
    <row r="179" s="16" customFormat="1">
      <c r="A179" s="16"/>
      <c r="B179" s="282"/>
      <c r="C179" s="283"/>
      <c r="D179" s="239" t="s">
        <v>161</v>
      </c>
      <c r="E179" s="284" t="s">
        <v>1</v>
      </c>
      <c r="F179" s="285" t="s">
        <v>268</v>
      </c>
      <c r="G179" s="283"/>
      <c r="H179" s="286">
        <v>41</v>
      </c>
      <c r="I179" s="287"/>
      <c r="J179" s="283"/>
      <c r="K179" s="283"/>
      <c r="L179" s="288"/>
      <c r="M179" s="289"/>
      <c r="N179" s="290"/>
      <c r="O179" s="290"/>
      <c r="P179" s="290"/>
      <c r="Q179" s="290"/>
      <c r="R179" s="290"/>
      <c r="S179" s="290"/>
      <c r="T179" s="290"/>
      <c r="U179" s="291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2" t="s">
        <v>161</v>
      </c>
      <c r="AU179" s="292" t="s">
        <v>88</v>
      </c>
      <c r="AV179" s="16" t="s">
        <v>167</v>
      </c>
      <c r="AW179" s="16" t="s">
        <v>35</v>
      </c>
      <c r="AX179" s="16" t="s">
        <v>79</v>
      </c>
      <c r="AY179" s="292" t="s">
        <v>151</v>
      </c>
    </row>
    <row r="180" s="14" customFormat="1">
      <c r="A180" s="14"/>
      <c r="B180" s="255"/>
      <c r="C180" s="256"/>
      <c r="D180" s="239" t="s">
        <v>161</v>
      </c>
      <c r="E180" s="257" t="s">
        <v>1</v>
      </c>
      <c r="F180" s="258" t="s">
        <v>233</v>
      </c>
      <c r="G180" s="256"/>
      <c r="H180" s="257" t="s">
        <v>1</v>
      </c>
      <c r="I180" s="259"/>
      <c r="J180" s="256"/>
      <c r="K180" s="256"/>
      <c r="L180" s="260"/>
      <c r="M180" s="261"/>
      <c r="N180" s="262"/>
      <c r="O180" s="262"/>
      <c r="P180" s="262"/>
      <c r="Q180" s="262"/>
      <c r="R180" s="262"/>
      <c r="S180" s="262"/>
      <c r="T180" s="262"/>
      <c r="U180" s="263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161</v>
      </c>
      <c r="AU180" s="264" t="s">
        <v>88</v>
      </c>
      <c r="AV180" s="14" t="s">
        <v>86</v>
      </c>
      <c r="AW180" s="14" t="s">
        <v>35</v>
      </c>
      <c r="AX180" s="14" t="s">
        <v>79</v>
      </c>
      <c r="AY180" s="264" t="s">
        <v>151</v>
      </c>
    </row>
    <row r="181" s="13" customFormat="1">
      <c r="A181" s="13"/>
      <c r="B181" s="244"/>
      <c r="C181" s="245"/>
      <c r="D181" s="239" t="s">
        <v>161</v>
      </c>
      <c r="E181" s="246" t="s">
        <v>1</v>
      </c>
      <c r="F181" s="247" t="s">
        <v>273</v>
      </c>
      <c r="G181" s="245"/>
      <c r="H181" s="248">
        <v>16.5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2"/>
      <c r="U181" s="25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161</v>
      </c>
      <c r="AU181" s="254" t="s">
        <v>88</v>
      </c>
      <c r="AV181" s="13" t="s">
        <v>88</v>
      </c>
      <c r="AW181" s="13" t="s">
        <v>35</v>
      </c>
      <c r="AX181" s="13" t="s">
        <v>79</v>
      </c>
      <c r="AY181" s="254" t="s">
        <v>151</v>
      </c>
    </row>
    <row r="182" s="16" customFormat="1">
      <c r="A182" s="16"/>
      <c r="B182" s="282"/>
      <c r="C182" s="283"/>
      <c r="D182" s="239" t="s">
        <v>161</v>
      </c>
      <c r="E182" s="284" t="s">
        <v>1</v>
      </c>
      <c r="F182" s="285" t="s">
        <v>268</v>
      </c>
      <c r="G182" s="283"/>
      <c r="H182" s="286">
        <v>16.5</v>
      </c>
      <c r="I182" s="287"/>
      <c r="J182" s="283"/>
      <c r="K182" s="283"/>
      <c r="L182" s="288"/>
      <c r="M182" s="289"/>
      <c r="N182" s="290"/>
      <c r="O182" s="290"/>
      <c r="P182" s="290"/>
      <c r="Q182" s="290"/>
      <c r="R182" s="290"/>
      <c r="S182" s="290"/>
      <c r="T182" s="290"/>
      <c r="U182" s="291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92" t="s">
        <v>161</v>
      </c>
      <c r="AU182" s="292" t="s">
        <v>88</v>
      </c>
      <c r="AV182" s="16" t="s">
        <v>167</v>
      </c>
      <c r="AW182" s="16" t="s">
        <v>35</v>
      </c>
      <c r="AX182" s="16" t="s">
        <v>79</v>
      </c>
      <c r="AY182" s="292" t="s">
        <v>151</v>
      </c>
    </row>
    <row r="183" s="14" customFormat="1">
      <c r="A183" s="14"/>
      <c r="B183" s="255"/>
      <c r="C183" s="256"/>
      <c r="D183" s="239" t="s">
        <v>161</v>
      </c>
      <c r="E183" s="257" t="s">
        <v>1</v>
      </c>
      <c r="F183" s="258" t="s">
        <v>274</v>
      </c>
      <c r="G183" s="256"/>
      <c r="H183" s="257" t="s">
        <v>1</v>
      </c>
      <c r="I183" s="259"/>
      <c r="J183" s="256"/>
      <c r="K183" s="256"/>
      <c r="L183" s="260"/>
      <c r="M183" s="261"/>
      <c r="N183" s="262"/>
      <c r="O183" s="262"/>
      <c r="P183" s="262"/>
      <c r="Q183" s="262"/>
      <c r="R183" s="262"/>
      <c r="S183" s="262"/>
      <c r="T183" s="262"/>
      <c r="U183" s="263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161</v>
      </c>
      <c r="AU183" s="264" t="s">
        <v>88</v>
      </c>
      <c r="AV183" s="14" t="s">
        <v>86</v>
      </c>
      <c r="AW183" s="14" t="s">
        <v>35</v>
      </c>
      <c r="AX183" s="14" t="s">
        <v>79</v>
      </c>
      <c r="AY183" s="264" t="s">
        <v>151</v>
      </c>
    </row>
    <row r="184" s="14" customFormat="1">
      <c r="A184" s="14"/>
      <c r="B184" s="255"/>
      <c r="C184" s="256"/>
      <c r="D184" s="239" t="s">
        <v>161</v>
      </c>
      <c r="E184" s="257" t="s">
        <v>1</v>
      </c>
      <c r="F184" s="258" t="s">
        <v>275</v>
      </c>
      <c r="G184" s="256"/>
      <c r="H184" s="257" t="s">
        <v>1</v>
      </c>
      <c r="I184" s="259"/>
      <c r="J184" s="256"/>
      <c r="K184" s="256"/>
      <c r="L184" s="260"/>
      <c r="M184" s="261"/>
      <c r="N184" s="262"/>
      <c r="O184" s="262"/>
      <c r="P184" s="262"/>
      <c r="Q184" s="262"/>
      <c r="R184" s="262"/>
      <c r="S184" s="262"/>
      <c r="T184" s="262"/>
      <c r="U184" s="263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161</v>
      </c>
      <c r="AU184" s="264" t="s">
        <v>88</v>
      </c>
      <c r="AV184" s="14" t="s">
        <v>86</v>
      </c>
      <c r="AW184" s="14" t="s">
        <v>35</v>
      </c>
      <c r="AX184" s="14" t="s">
        <v>79</v>
      </c>
      <c r="AY184" s="264" t="s">
        <v>151</v>
      </c>
    </row>
    <row r="185" s="13" customFormat="1">
      <c r="A185" s="13"/>
      <c r="B185" s="244"/>
      <c r="C185" s="245"/>
      <c r="D185" s="239" t="s">
        <v>161</v>
      </c>
      <c r="E185" s="246" t="s">
        <v>1</v>
      </c>
      <c r="F185" s="247" t="s">
        <v>276</v>
      </c>
      <c r="G185" s="245"/>
      <c r="H185" s="248">
        <v>5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2"/>
      <c r="U185" s="25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161</v>
      </c>
      <c r="AU185" s="254" t="s">
        <v>88</v>
      </c>
      <c r="AV185" s="13" t="s">
        <v>88</v>
      </c>
      <c r="AW185" s="13" t="s">
        <v>35</v>
      </c>
      <c r="AX185" s="13" t="s">
        <v>79</v>
      </c>
      <c r="AY185" s="254" t="s">
        <v>151</v>
      </c>
    </row>
    <row r="186" s="14" customFormat="1">
      <c r="A186" s="14"/>
      <c r="B186" s="255"/>
      <c r="C186" s="256"/>
      <c r="D186" s="239" t="s">
        <v>161</v>
      </c>
      <c r="E186" s="257" t="s">
        <v>1</v>
      </c>
      <c r="F186" s="258" t="s">
        <v>277</v>
      </c>
      <c r="G186" s="256"/>
      <c r="H186" s="257" t="s">
        <v>1</v>
      </c>
      <c r="I186" s="259"/>
      <c r="J186" s="256"/>
      <c r="K186" s="256"/>
      <c r="L186" s="260"/>
      <c r="M186" s="261"/>
      <c r="N186" s="262"/>
      <c r="O186" s="262"/>
      <c r="P186" s="262"/>
      <c r="Q186" s="262"/>
      <c r="R186" s="262"/>
      <c r="S186" s="262"/>
      <c r="T186" s="262"/>
      <c r="U186" s="263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4" t="s">
        <v>161</v>
      </c>
      <c r="AU186" s="264" t="s">
        <v>88</v>
      </c>
      <c r="AV186" s="14" t="s">
        <v>86</v>
      </c>
      <c r="AW186" s="14" t="s">
        <v>35</v>
      </c>
      <c r="AX186" s="14" t="s">
        <v>79</v>
      </c>
      <c r="AY186" s="264" t="s">
        <v>151</v>
      </c>
    </row>
    <row r="187" s="13" customFormat="1">
      <c r="A187" s="13"/>
      <c r="B187" s="244"/>
      <c r="C187" s="245"/>
      <c r="D187" s="239" t="s">
        <v>161</v>
      </c>
      <c r="E187" s="246" t="s">
        <v>1</v>
      </c>
      <c r="F187" s="247" t="s">
        <v>278</v>
      </c>
      <c r="G187" s="245"/>
      <c r="H187" s="248">
        <v>48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2"/>
      <c r="U187" s="25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161</v>
      </c>
      <c r="AU187" s="254" t="s">
        <v>88</v>
      </c>
      <c r="AV187" s="13" t="s">
        <v>88</v>
      </c>
      <c r="AW187" s="13" t="s">
        <v>35</v>
      </c>
      <c r="AX187" s="13" t="s">
        <v>79</v>
      </c>
      <c r="AY187" s="254" t="s">
        <v>151</v>
      </c>
    </row>
    <row r="188" s="16" customFormat="1">
      <c r="A188" s="16"/>
      <c r="B188" s="282"/>
      <c r="C188" s="283"/>
      <c r="D188" s="239" t="s">
        <v>161</v>
      </c>
      <c r="E188" s="284" t="s">
        <v>1</v>
      </c>
      <c r="F188" s="285" t="s">
        <v>268</v>
      </c>
      <c r="G188" s="283"/>
      <c r="H188" s="286">
        <v>53</v>
      </c>
      <c r="I188" s="287"/>
      <c r="J188" s="283"/>
      <c r="K188" s="283"/>
      <c r="L188" s="288"/>
      <c r="M188" s="289"/>
      <c r="N188" s="290"/>
      <c r="O188" s="290"/>
      <c r="P188" s="290"/>
      <c r="Q188" s="290"/>
      <c r="R188" s="290"/>
      <c r="S188" s="290"/>
      <c r="T188" s="290"/>
      <c r="U188" s="291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92" t="s">
        <v>161</v>
      </c>
      <c r="AU188" s="292" t="s">
        <v>88</v>
      </c>
      <c r="AV188" s="16" t="s">
        <v>167</v>
      </c>
      <c r="AW188" s="16" t="s">
        <v>35</v>
      </c>
      <c r="AX188" s="16" t="s">
        <v>79</v>
      </c>
      <c r="AY188" s="292" t="s">
        <v>151</v>
      </c>
    </row>
    <row r="189" s="15" customFormat="1">
      <c r="A189" s="15"/>
      <c r="B189" s="271"/>
      <c r="C189" s="272"/>
      <c r="D189" s="239" t="s">
        <v>161</v>
      </c>
      <c r="E189" s="273" t="s">
        <v>1</v>
      </c>
      <c r="F189" s="274" t="s">
        <v>236</v>
      </c>
      <c r="G189" s="272"/>
      <c r="H189" s="275">
        <v>521.38699999999994</v>
      </c>
      <c r="I189" s="276"/>
      <c r="J189" s="272"/>
      <c r="K189" s="272"/>
      <c r="L189" s="277"/>
      <c r="M189" s="278"/>
      <c r="N189" s="279"/>
      <c r="O189" s="279"/>
      <c r="P189" s="279"/>
      <c r="Q189" s="279"/>
      <c r="R189" s="279"/>
      <c r="S189" s="279"/>
      <c r="T189" s="279"/>
      <c r="U189" s="280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1" t="s">
        <v>161</v>
      </c>
      <c r="AU189" s="281" t="s">
        <v>88</v>
      </c>
      <c r="AV189" s="15" t="s">
        <v>172</v>
      </c>
      <c r="AW189" s="15" t="s">
        <v>35</v>
      </c>
      <c r="AX189" s="15" t="s">
        <v>86</v>
      </c>
      <c r="AY189" s="281" t="s">
        <v>151</v>
      </c>
    </row>
    <row r="190" s="2" customFormat="1" ht="24.15" customHeight="1">
      <c r="A190" s="39"/>
      <c r="B190" s="40"/>
      <c r="C190" s="226" t="s">
        <v>279</v>
      </c>
      <c r="D190" s="226" t="s">
        <v>154</v>
      </c>
      <c r="E190" s="227" t="s">
        <v>280</v>
      </c>
      <c r="F190" s="228" t="s">
        <v>281</v>
      </c>
      <c r="G190" s="229" t="s">
        <v>226</v>
      </c>
      <c r="H190" s="230">
        <v>37.826999999999998</v>
      </c>
      <c r="I190" s="231"/>
      <c r="J190" s="232">
        <f>ROUND(I190*H190,2)</f>
        <v>0</v>
      </c>
      <c r="K190" s="228" t="s">
        <v>227</v>
      </c>
      <c r="L190" s="45"/>
      <c r="M190" s="233" t="s">
        <v>1</v>
      </c>
      <c r="N190" s="234" t="s">
        <v>44</v>
      </c>
      <c r="O190" s="92"/>
      <c r="P190" s="235">
        <f>O190*H190</f>
        <v>0</v>
      </c>
      <c r="Q190" s="235">
        <v>0</v>
      </c>
      <c r="R190" s="235">
        <f>Q190*H190</f>
        <v>0</v>
      </c>
      <c r="S190" s="235">
        <v>0.23999999999999999</v>
      </c>
      <c r="T190" s="235">
        <f>S190*H190</f>
        <v>9.078479999999999</v>
      </c>
      <c r="U190" s="236" t="s">
        <v>1</v>
      </c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7" t="s">
        <v>172</v>
      </c>
      <c r="AT190" s="237" t="s">
        <v>154</v>
      </c>
      <c r="AU190" s="237" t="s">
        <v>88</v>
      </c>
      <c r="AY190" s="18" t="s">
        <v>151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8" t="s">
        <v>86</v>
      </c>
      <c r="BK190" s="238">
        <f>ROUND(I190*H190,2)</f>
        <v>0</v>
      </c>
      <c r="BL190" s="18" t="s">
        <v>172</v>
      </c>
      <c r="BM190" s="237" t="s">
        <v>282</v>
      </c>
    </row>
    <row r="191" s="2" customFormat="1">
      <c r="A191" s="39"/>
      <c r="B191" s="40"/>
      <c r="C191" s="41"/>
      <c r="D191" s="239" t="s">
        <v>160</v>
      </c>
      <c r="E191" s="41"/>
      <c r="F191" s="240" t="s">
        <v>281</v>
      </c>
      <c r="G191" s="41"/>
      <c r="H191" s="41"/>
      <c r="I191" s="241"/>
      <c r="J191" s="41"/>
      <c r="K191" s="41"/>
      <c r="L191" s="45"/>
      <c r="M191" s="242"/>
      <c r="N191" s="243"/>
      <c r="O191" s="92"/>
      <c r="P191" s="92"/>
      <c r="Q191" s="92"/>
      <c r="R191" s="92"/>
      <c r="S191" s="92"/>
      <c r="T191" s="92"/>
      <c r="U191" s="93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160</v>
      </c>
      <c r="AU191" s="18" t="s">
        <v>88</v>
      </c>
    </row>
    <row r="192" s="2" customFormat="1">
      <c r="A192" s="39"/>
      <c r="B192" s="40"/>
      <c r="C192" s="41"/>
      <c r="D192" s="268" t="s">
        <v>229</v>
      </c>
      <c r="E192" s="41"/>
      <c r="F192" s="269" t="s">
        <v>283</v>
      </c>
      <c r="G192" s="41"/>
      <c r="H192" s="41"/>
      <c r="I192" s="241"/>
      <c r="J192" s="41"/>
      <c r="K192" s="41"/>
      <c r="L192" s="45"/>
      <c r="M192" s="242"/>
      <c r="N192" s="243"/>
      <c r="O192" s="92"/>
      <c r="P192" s="92"/>
      <c r="Q192" s="92"/>
      <c r="R192" s="92"/>
      <c r="S192" s="92"/>
      <c r="T192" s="92"/>
      <c r="U192" s="93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229</v>
      </c>
      <c r="AU192" s="18" t="s">
        <v>88</v>
      </c>
    </row>
    <row r="193" s="14" customFormat="1">
      <c r="A193" s="14"/>
      <c r="B193" s="255"/>
      <c r="C193" s="256"/>
      <c r="D193" s="239" t="s">
        <v>161</v>
      </c>
      <c r="E193" s="257" t="s">
        <v>1</v>
      </c>
      <c r="F193" s="258" t="s">
        <v>284</v>
      </c>
      <c r="G193" s="256"/>
      <c r="H193" s="257" t="s">
        <v>1</v>
      </c>
      <c r="I193" s="259"/>
      <c r="J193" s="256"/>
      <c r="K193" s="256"/>
      <c r="L193" s="260"/>
      <c r="M193" s="261"/>
      <c r="N193" s="262"/>
      <c r="O193" s="262"/>
      <c r="P193" s="262"/>
      <c r="Q193" s="262"/>
      <c r="R193" s="262"/>
      <c r="S193" s="262"/>
      <c r="T193" s="262"/>
      <c r="U193" s="263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161</v>
      </c>
      <c r="AU193" s="264" t="s">
        <v>88</v>
      </c>
      <c r="AV193" s="14" t="s">
        <v>86</v>
      </c>
      <c r="AW193" s="14" t="s">
        <v>35</v>
      </c>
      <c r="AX193" s="14" t="s">
        <v>79</v>
      </c>
      <c r="AY193" s="264" t="s">
        <v>151</v>
      </c>
    </row>
    <row r="194" s="14" customFormat="1">
      <c r="A194" s="14"/>
      <c r="B194" s="255"/>
      <c r="C194" s="256"/>
      <c r="D194" s="239" t="s">
        <v>161</v>
      </c>
      <c r="E194" s="257" t="s">
        <v>1</v>
      </c>
      <c r="F194" s="258" t="s">
        <v>266</v>
      </c>
      <c r="G194" s="256"/>
      <c r="H194" s="257" t="s">
        <v>1</v>
      </c>
      <c r="I194" s="259"/>
      <c r="J194" s="256"/>
      <c r="K194" s="256"/>
      <c r="L194" s="260"/>
      <c r="M194" s="261"/>
      <c r="N194" s="262"/>
      <c r="O194" s="262"/>
      <c r="P194" s="262"/>
      <c r="Q194" s="262"/>
      <c r="R194" s="262"/>
      <c r="S194" s="262"/>
      <c r="T194" s="262"/>
      <c r="U194" s="263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161</v>
      </c>
      <c r="AU194" s="264" t="s">
        <v>88</v>
      </c>
      <c r="AV194" s="14" t="s">
        <v>86</v>
      </c>
      <c r="AW194" s="14" t="s">
        <v>35</v>
      </c>
      <c r="AX194" s="14" t="s">
        <v>79</v>
      </c>
      <c r="AY194" s="264" t="s">
        <v>151</v>
      </c>
    </row>
    <row r="195" s="14" customFormat="1">
      <c r="A195" s="14"/>
      <c r="B195" s="255"/>
      <c r="C195" s="256"/>
      <c r="D195" s="239" t="s">
        <v>161</v>
      </c>
      <c r="E195" s="257" t="s">
        <v>1</v>
      </c>
      <c r="F195" s="258" t="s">
        <v>285</v>
      </c>
      <c r="G195" s="256"/>
      <c r="H195" s="257" t="s">
        <v>1</v>
      </c>
      <c r="I195" s="259"/>
      <c r="J195" s="256"/>
      <c r="K195" s="256"/>
      <c r="L195" s="260"/>
      <c r="M195" s="261"/>
      <c r="N195" s="262"/>
      <c r="O195" s="262"/>
      <c r="P195" s="262"/>
      <c r="Q195" s="262"/>
      <c r="R195" s="262"/>
      <c r="S195" s="262"/>
      <c r="T195" s="262"/>
      <c r="U195" s="263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161</v>
      </c>
      <c r="AU195" s="264" t="s">
        <v>88</v>
      </c>
      <c r="AV195" s="14" t="s">
        <v>86</v>
      </c>
      <c r="AW195" s="14" t="s">
        <v>35</v>
      </c>
      <c r="AX195" s="14" t="s">
        <v>79</v>
      </c>
      <c r="AY195" s="264" t="s">
        <v>151</v>
      </c>
    </row>
    <row r="196" s="13" customFormat="1">
      <c r="A196" s="13"/>
      <c r="B196" s="244"/>
      <c r="C196" s="245"/>
      <c r="D196" s="239" t="s">
        <v>161</v>
      </c>
      <c r="E196" s="246" t="s">
        <v>1</v>
      </c>
      <c r="F196" s="247" t="s">
        <v>286</v>
      </c>
      <c r="G196" s="245"/>
      <c r="H196" s="248">
        <v>37.826999999999998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2"/>
      <c r="U196" s="25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161</v>
      </c>
      <c r="AU196" s="254" t="s">
        <v>88</v>
      </c>
      <c r="AV196" s="13" t="s">
        <v>88</v>
      </c>
      <c r="AW196" s="13" t="s">
        <v>35</v>
      </c>
      <c r="AX196" s="13" t="s">
        <v>86</v>
      </c>
      <c r="AY196" s="254" t="s">
        <v>151</v>
      </c>
    </row>
    <row r="197" s="2" customFormat="1" ht="24.15" customHeight="1">
      <c r="A197" s="39"/>
      <c r="B197" s="40"/>
      <c r="C197" s="226" t="s">
        <v>287</v>
      </c>
      <c r="D197" s="226" t="s">
        <v>154</v>
      </c>
      <c r="E197" s="227" t="s">
        <v>288</v>
      </c>
      <c r="F197" s="228" t="s">
        <v>289</v>
      </c>
      <c r="G197" s="229" t="s">
        <v>226</v>
      </c>
      <c r="H197" s="230">
        <v>221.75200000000001</v>
      </c>
      <c r="I197" s="231"/>
      <c r="J197" s="232">
        <f>ROUND(I197*H197,2)</f>
        <v>0</v>
      </c>
      <c r="K197" s="228" t="s">
        <v>227</v>
      </c>
      <c r="L197" s="45"/>
      <c r="M197" s="233" t="s">
        <v>1</v>
      </c>
      <c r="N197" s="234" t="s">
        <v>44</v>
      </c>
      <c r="O197" s="92"/>
      <c r="P197" s="235">
        <f>O197*H197</f>
        <v>0</v>
      </c>
      <c r="Q197" s="235">
        <v>0</v>
      </c>
      <c r="R197" s="235">
        <f>Q197*H197</f>
        <v>0</v>
      </c>
      <c r="S197" s="235">
        <v>0.22</v>
      </c>
      <c r="T197" s="235">
        <f>S197*H197</f>
        <v>48.785440000000001</v>
      </c>
      <c r="U197" s="236" t="s">
        <v>1</v>
      </c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172</v>
      </c>
      <c r="AT197" s="237" t="s">
        <v>154</v>
      </c>
      <c r="AU197" s="237" t="s">
        <v>88</v>
      </c>
      <c r="AY197" s="18" t="s">
        <v>151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86</v>
      </c>
      <c r="BK197" s="238">
        <f>ROUND(I197*H197,2)</f>
        <v>0</v>
      </c>
      <c r="BL197" s="18" t="s">
        <v>172</v>
      </c>
      <c r="BM197" s="237" t="s">
        <v>290</v>
      </c>
    </row>
    <row r="198" s="2" customFormat="1">
      <c r="A198" s="39"/>
      <c r="B198" s="40"/>
      <c r="C198" s="41"/>
      <c r="D198" s="239" t="s">
        <v>160</v>
      </c>
      <c r="E198" s="41"/>
      <c r="F198" s="240" t="s">
        <v>289</v>
      </c>
      <c r="G198" s="41"/>
      <c r="H198" s="41"/>
      <c r="I198" s="241"/>
      <c r="J198" s="41"/>
      <c r="K198" s="41"/>
      <c r="L198" s="45"/>
      <c r="M198" s="242"/>
      <c r="N198" s="243"/>
      <c r="O198" s="92"/>
      <c r="P198" s="92"/>
      <c r="Q198" s="92"/>
      <c r="R198" s="92"/>
      <c r="S198" s="92"/>
      <c r="T198" s="92"/>
      <c r="U198" s="93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160</v>
      </c>
      <c r="AU198" s="18" t="s">
        <v>88</v>
      </c>
    </row>
    <row r="199" s="2" customFormat="1">
      <c r="A199" s="39"/>
      <c r="B199" s="40"/>
      <c r="C199" s="41"/>
      <c r="D199" s="268" t="s">
        <v>229</v>
      </c>
      <c r="E199" s="41"/>
      <c r="F199" s="269" t="s">
        <v>291</v>
      </c>
      <c r="G199" s="41"/>
      <c r="H199" s="41"/>
      <c r="I199" s="241"/>
      <c r="J199" s="41"/>
      <c r="K199" s="41"/>
      <c r="L199" s="45"/>
      <c r="M199" s="242"/>
      <c r="N199" s="243"/>
      <c r="O199" s="92"/>
      <c r="P199" s="92"/>
      <c r="Q199" s="92"/>
      <c r="R199" s="92"/>
      <c r="S199" s="92"/>
      <c r="T199" s="92"/>
      <c r="U199" s="93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229</v>
      </c>
      <c r="AU199" s="18" t="s">
        <v>88</v>
      </c>
    </row>
    <row r="200" s="2" customFormat="1">
      <c r="A200" s="39"/>
      <c r="B200" s="40"/>
      <c r="C200" s="41"/>
      <c r="D200" s="239" t="s">
        <v>231</v>
      </c>
      <c r="E200" s="41"/>
      <c r="F200" s="270" t="s">
        <v>232</v>
      </c>
      <c r="G200" s="41"/>
      <c r="H200" s="41"/>
      <c r="I200" s="241"/>
      <c r="J200" s="41"/>
      <c r="K200" s="41"/>
      <c r="L200" s="45"/>
      <c r="M200" s="242"/>
      <c r="N200" s="243"/>
      <c r="O200" s="92"/>
      <c r="P200" s="92"/>
      <c r="Q200" s="92"/>
      <c r="R200" s="92"/>
      <c r="S200" s="92"/>
      <c r="T200" s="92"/>
      <c r="U200" s="93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231</v>
      </c>
      <c r="AU200" s="18" t="s">
        <v>88</v>
      </c>
    </row>
    <row r="201" s="14" customFormat="1">
      <c r="A201" s="14"/>
      <c r="B201" s="255"/>
      <c r="C201" s="256"/>
      <c r="D201" s="239" t="s">
        <v>161</v>
      </c>
      <c r="E201" s="257" t="s">
        <v>1</v>
      </c>
      <c r="F201" s="258" t="s">
        <v>292</v>
      </c>
      <c r="G201" s="256"/>
      <c r="H201" s="257" t="s">
        <v>1</v>
      </c>
      <c r="I201" s="259"/>
      <c r="J201" s="256"/>
      <c r="K201" s="256"/>
      <c r="L201" s="260"/>
      <c r="M201" s="261"/>
      <c r="N201" s="262"/>
      <c r="O201" s="262"/>
      <c r="P201" s="262"/>
      <c r="Q201" s="262"/>
      <c r="R201" s="262"/>
      <c r="S201" s="262"/>
      <c r="T201" s="262"/>
      <c r="U201" s="263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161</v>
      </c>
      <c r="AU201" s="264" t="s">
        <v>88</v>
      </c>
      <c r="AV201" s="14" t="s">
        <v>86</v>
      </c>
      <c r="AW201" s="14" t="s">
        <v>35</v>
      </c>
      <c r="AX201" s="14" t="s">
        <v>79</v>
      </c>
      <c r="AY201" s="264" t="s">
        <v>151</v>
      </c>
    </row>
    <row r="202" s="14" customFormat="1">
      <c r="A202" s="14"/>
      <c r="B202" s="255"/>
      <c r="C202" s="256"/>
      <c r="D202" s="239" t="s">
        <v>161</v>
      </c>
      <c r="E202" s="257" t="s">
        <v>1</v>
      </c>
      <c r="F202" s="258" t="s">
        <v>293</v>
      </c>
      <c r="G202" s="256"/>
      <c r="H202" s="257" t="s">
        <v>1</v>
      </c>
      <c r="I202" s="259"/>
      <c r="J202" s="256"/>
      <c r="K202" s="256"/>
      <c r="L202" s="260"/>
      <c r="M202" s="261"/>
      <c r="N202" s="262"/>
      <c r="O202" s="262"/>
      <c r="P202" s="262"/>
      <c r="Q202" s="262"/>
      <c r="R202" s="262"/>
      <c r="S202" s="262"/>
      <c r="T202" s="262"/>
      <c r="U202" s="263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161</v>
      </c>
      <c r="AU202" s="264" t="s">
        <v>88</v>
      </c>
      <c r="AV202" s="14" t="s">
        <v>86</v>
      </c>
      <c r="AW202" s="14" t="s">
        <v>35</v>
      </c>
      <c r="AX202" s="14" t="s">
        <v>79</v>
      </c>
      <c r="AY202" s="264" t="s">
        <v>151</v>
      </c>
    </row>
    <row r="203" s="13" customFormat="1">
      <c r="A203" s="13"/>
      <c r="B203" s="244"/>
      <c r="C203" s="245"/>
      <c r="D203" s="239" t="s">
        <v>161</v>
      </c>
      <c r="E203" s="246" t="s">
        <v>1</v>
      </c>
      <c r="F203" s="247" t="s">
        <v>294</v>
      </c>
      <c r="G203" s="245"/>
      <c r="H203" s="248">
        <v>221.75200000000001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2"/>
      <c r="U203" s="25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161</v>
      </c>
      <c r="AU203" s="254" t="s">
        <v>88</v>
      </c>
      <c r="AV203" s="13" t="s">
        <v>88</v>
      </c>
      <c r="AW203" s="13" t="s">
        <v>35</v>
      </c>
      <c r="AX203" s="13" t="s">
        <v>86</v>
      </c>
      <c r="AY203" s="254" t="s">
        <v>151</v>
      </c>
    </row>
    <row r="204" s="2" customFormat="1" ht="24.15" customHeight="1">
      <c r="A204" s="39"/>
      <c r="B204" s="40"/>
      <c r="C204" s="226" t="s">
        <v>295</v>
      </c>
      <c r="D204" s="226" t="s">
        <v>154</v>
      </c>
      <c r="E204" s="227" t="s">
        <v>296</v>
      </c>
      <c r="F204" s="228" t="s">
        <v>297</v>
      </c>
      <c r="G204" s="229" t="s">
        <v>226</v>
      </c>
      <c r="H204" s="230">
        <v>13.935000000000001</v>
      </c>
      <c r="I204" s="231"/>
      <c r="J204" s="232">
        <f>ROUND(I204*H204,2)</f>
        <v>0</v>
      </c>
      <c r="K204" s="228" t="s">
        <v>227</v>
      </c>
      <c r="L204" s="45"/>
      <c r="M204" s="233" t="s">
        <v>1</v>
      </c>
      <c r="N204" s="234" t="s">
        <v>44</v>
      </c>
      <c r="O204" s="92"/>
      <c r="P204" s="235">
        <f>O204*H204</f>
        <v>0</v>
      </c>
      <c r="Q204" s="235">
        <v>0</v>
      </c>
      <c r="R204" s="235">
        <f>Q204*H204</f>
        <v>0</v>
      </c>
      <c r="S204" s="235">
        <v>0.63</v>
      </c>
      <c r="T204" s="235">
        <f>S204*H204</f>
        <v>8.7790499999999998</v>
      </c>
      <c r="U204" s="236" t="s">
        <v>1</v>
      </c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7" t="s">
        <v>172</v>
      </c>
      <c r="AT204" s="237" t="s">
        <v>154</v>
      </c>
      <c r="AU204" s="237" t="s">
        <v>88</v>
      </c>
      <c r="AY204" s="18" t="s">
        <v>151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8" t="s">
        <v>86</v>
      </c>
      <c r="BK204" s="238">
        <f>ROUND(I204*H204,2)</f>
        <v>0</v>
      </c>
      <c r="BL204" s="18" t="s">
        <v>172</v>
      </c>
      <c r="BM204" s="237" t="s">
        <v>298</v>
      </c>
    </row>
    <row r="205" s="2" customFormat="1">
      <c r="A205" s="39"/>
      <c r="B205" s="40"/>
      <c r="C205" s="41"/>
      <c r="D205" s="239" t="s">
        <v>160</v>
      </c>
      <c r="E205" s="41"/>
      <c r="F205" s="240" t="s">
        <v>297</v>
      </c>
      <c r="G205" s="41"/>
      <c r="H205" s="41"/>
      <c r="I205" s="241"/>
      <c r="J205" s="41"/>
      <c r="K205" s="41"/>
      <c r="L205" s="45"/>
      <c r="M205" s="242"/>
      <c r="N205" s="243"/>
      <c r="O205" s="92"/>
      <c r="P205" s="92"/>
      <c r="Q205" s="92"/>
      <c r="R205" s="92"/>
      <c r="S205" s="92"/>
      <c r="T205" s="92"/>
      <c r="U205" s="93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160</v>
      </c>
      <c r="AU205" s="18" t="s">
        <v>88</v>
      </c>
    </row>
    <row r="206" s="2" customFormat="1">
      <c r="A206" s="39"/>
      <c r="B206" s="40"/>
      <c r="C206" s="41"/>
      <c r="D206" s="268" t="s">
        <v>229</v>
      </c>
      <c r="E206" s="41"/>
      <c r="F206" s="269" t="s">
        <v>299</v>
      </c>
      <c r="G206" s="41"/>
      <c r="H206" s="41"/>
      <c r="I206" s="241"/>
      <c r="J206" s="41"/>
      <c r="K206" s="41"/>
      <c r="L206" s="45"/>
      <c r="M206" s="242"/>
      <c r="N206" s="243"/>
      <c r="O206" s="92"/>
      <c r="P206" s="92"/>
      <c r="Q206" s="92"/>
      <c r="R206" s="92"/>
      <c r="S206" s="92"/>
      <c r="T206" s="92"/>
      <c r="U206" s="93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229</v>
      </c>
      <c r="AU206" s="18" t="s">
        <v>88</v>
      </c>
    </row>
    <row r="207" s="14" customFormat="1">
      <c r="A207" s="14"/>
      <c r="B207" s="255"/>
      <c r="C207" s="256"/>
      <c r="D207" s="239" t="s">
        <v>161</v>
      </c>
      <c r="E207" s="257" t="s">
        <v>1</v>
      </c>
      <c r="F207" s="258" t="s">
        <v>300</v>
      </c>
      <c r="G207" s="256"/>
      <c r="H207" s="257" t="s">
        <v>1</v>
      </c>
      <c r="I207" s="259"/>
      <c r="J207" s="256"/>
      <c r="K207" s="256"/>
      <c r="L207" s="260"/>
      <c r="M207" s="261"/>
      <c r="N207" s="262"/>
      <c r="O207" s="262"/>
      <c r="P207" s="262"/>
      <c r="Q207" s="262"/>
      <c r="R207" s="262"/>
      <c r="S207" s="262"/>
      <c r="T207" s="262"/>
      <c r="U207" s="263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161</v>
      </c>
      <c r="AU207" s="264" t="s">
        <v>88</v>
      </c>
      <c r="AV207" s="14" t="s">
        <v>86</v>
      </c>
      <c r="AW207" s="14" t="s">
        <v>35</v>
      </c>
      <c r="AX207" s="14" t="s">
        <v>79</v>
      </c>
      <c r="AY207" s="264" t="s">
        <v>151</v>
      </c>
    </row>
    <row r="208" s="14" customFormat="1">
      <c r="A208" s="14"/>
      <c r="B208" s="255"/>
      <c r="C208" s="256"/>
      <c r="D208" s="239" t="s">
        <v>161</v>
      </c>
      <c r="E208" s="257" t="s">
        <v>1</v>
      </c>
      <c r="F208" s="258" t="s">
        <v>269</v>
      </c>
      <c r="G208" s="256"/>
      <c r="H208" s="257" t="s">
        <v>1</v>
      </c>
      <c r="I208" s="259"/>
      <c r="J208" s="256"/>
      <c r="K208" s="256"/>
      <c r="L208" s="260"/>
      <c r="M208" s="261"/>
      <c r="N208" s="262"/>
      <c r="O208" s="262"/>
      <c r="P208" s="262"/>
      <c r="Q208" s="262"/>
      <c r="R208" s="262"/>
      <c r="S208" s="262"/>
      <c r="T208" s="262"/>
      <c r="U208" s="263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4" t="s">
        <v>161</v>
      </c>
      <c r="AU208" s="264" t="s">
        <v>88</v>
      </c>
      <c r="AV208" s="14" t="s">
        <v>86</v>
      </c>
      <c r="AW208" s="14" t="s">
        <v>35</v>
      </c>
      <c r="AX208" s="14" t="s">
        <v>79</v>
      </c>
      <c r="AY208" s="264" t="s">
        <v>151</v>
      </c>
    </row>
    <row r="209" s="13" customFormat="1">
      <c r="A209" s="13"/>
      <c r="B209" s="244"/>
      <c r="C209" s="245"/>
      <c r="D209" s="239" t="s">
        <v>161</v>
      </c>
      <c r="E209" s="246" t="s">
        <v>1</v>
      </c>
      <c r="F209" s="247" t="s">
        <v>301</v>
      </c>
      <c r="G209" s="245"/>
      <c r="H209" s="248">
        <v>13.935000000000001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2"/>
      <c r="U209" s="25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161</v>
      </c>
      <c r="AU209" s="254" t="s">
        <v>88</v>
      </c>
      <c r="AV209" s="13" t="s">
        <v>88</v>
      </c>
      <c r="AW209" s="13" t="s">
        <v>35</v>
      </c>
      <c r="AX209" s="13" t="s">
        <v>86</v>
      </c>
      <c r="AY209" s="254" t="s">
        <v>151</v>
      </c>
    </row>
    <row r="210" s="2" customFormat="1" ht="33" customHeight="1">
      <c r="A210" s="39"/>
      <c r="B210" s="40"/>
      <c r="C210" s="226" t="s">
        <v>302</v>
      </c>
      <c r="D210" s="226" t="s">
        <v>154</v>
      </c>
      <c r="E210" s="227" t="s">
        <v>303</v>
      </c>
      <c r="F210" s="228" t="s">
        <v>304</v>
      </c>
      <c r="G210" s="229" t="s">
        <v>226</v>
      </c>
      <c r="H210" s="230">
        <v>221.75200000000001</v>
      </c>
      <c r="I210" s="231"/>
      <c r="J210" s="232">
        <f>ROUND(I210*H210,2)</f>
        <v>0</v>
      </c>
      <c r="K210" s="228" t="s">
        <v>1</v>
      </c>
      <c r="L210" s="45"/>
      <c r="M210" s="233" t="s">
        <v>1</v>
      </c>
      <c r="N210" s="234" t="s">
        <v>44</v>
      </c>
      <c r="O210" s="92"/>
      <c r="P210" s="235">
        <f>O210*H210</f>
        <v>0</v>
      </c>
      <c r="Q210" s="235">
        <v>0.00029999999999999997</v>
      </c>
      <c r="R210" s="235">
        <f>Q210*H210</f>
        <v>0.06652559999999999</v>
      </c>
      <c r="S210" s="235">
        <v>0.46000000000000002</v>
      </c>
      <c r="T210" s="235">
        <f>S210*H210</f>
        <v>102.00592</v>
      </c>
      <c r="U210" s="236" t="s">
        <v>1</v>
      </c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7" t="s">
        <v>172</v>
      </c>
      <c r="AT210" s="237" t="s">
        <v>154</v>
      </c>
      <c r="AU210" s="237" t="s">
        <v>88</v>
      </c>
      <c r="AY210" s="18" t="s">
        <v>151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8" t="s">
        <v>86</v>
      </c>
      <c r="BK210" s="238">
        <f>ROUND(I210*H210,2)</f>
        <v>0</v>
      </c>
      <c r="BL210" s="18" t="s">
        <v>172</v>
      </c>
      <c r="BM210" s="237" t="s">
        <v>305</v>
      </c>
    </row>
    <row r="211" s="2" customFormat="1">
      <c r="A211" s="39"/>
      <c r="B211" s="40"/>
      <c r="C211" s="41"/>
      <c r="D211" s="239" t="s">
        <v>160</v>
      </c>
      <c r="E211" s="41"/>
      <c r="F211" s="240" t="s">
        <v>304</v>
      </c>
      <c r="G211" s="41"/>
      <c r="H211" s="41"/>
      <c r="I211" s="241"/>
      <c r="J211" s="41"/>
      <c r="K211" s="41"/>
      <c r="L211" s="45"/>
      <c r="M211" s="242"/>
      <c r="N211" s="243"/>
      <c r="O211" s="92"/>
      <c r="P211" s="92"/>
      <c r="Q211" s="92"/>
      <c r="R211" s="92"/>
      <c r="S211" s="92"/>
      <c r="T211" s="92"/>
      <c r="U211" s="93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160</v>
      </c>
      <c r="AU211" s="18" t="s">
        <v>88</v>
      </c>
    </row>
    <row r="212" s="2" customFormat="1">
      <c r="A212" s="39"/>
      <c r="B212" s="40"/>
      <c r="C212" s="41"/>
      <c r="D212" s="239" t="s">
        <v>231</v>
      </c>
      <c r="E212" s="41"/>
      <c r="F212" s="270" t="s">
        <v>232</v>
      </c>
      <c r="G212" s="41"/>
      <c r="H212" s="41"/>
      <c r="I212" s="241"/>
      <c r="J212" s="41"/>
      <c r="K212" s="41"/>
      <c r="L212" s="45"/>
      <c r="M212" s="242"/>
      <c r="N212" s="243"/>
      <c r="O212" s="92"/>
      <c r="P212" s="92"/>
      <c r="Q212" s="92"/>
      <c r="R212" s="92"/>
      <c r="S212" s="92"/>
      <c r="T212" s="92"/>
      <c r="U212" s="93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231</v>
      </c>
      <c r="AU212" s="18" t="s">
        <v>88</v>
      </c>
    </row>
    <row r="213" s="14" customFormat="1">
      <c r="A213" s="14"/>
      <c r="B213" s="255"/>
      <c r="C213" s="256"/>
      <c r="D213" s="239" t="s">
        <v>161</v>
      </c>
      <c r="E213" s="257" t="s">
        <v>1</v>
      </c>
      <c r="F213" s="258" t="s">
        <v>306</v>
      </c>
      <c r="G213" s="256"/>
      <c r="H213" s="257" t="s">
        <v>1</v>
      </c>
      <c r="I213" s="259"/>
      <c r="J213" s="256"/>
      <c r="K213" s="256"/>
      <c r="L213" s="260"/>
      <c r="M213" s="261"/>
      <c r="N213" s="262"/>
      <c r="O213" s="262"/>
      <c r="P213" s="262"/>
      <c r="Q213" s="262"/>
      <c r="R213" s="262"/>
      <c r="S213" s="262"/>
      <c r="T213" s="262"/>
      <c r="U213" s="263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161</v>
      </c>
      <c r="AU213" s="264" t="s">
        <v>88</v>
      </c>
      <c r="AV213" s="14" t="s">
        <v>86</v>
      </c>
      <c r="AW213" s="14" t="s">
        <v>35</v>
      </c>
      <c r="AX213" s="14" t="s">
        <v>79</v>
      </c>
      <c r="AY213" s="264" t="s">
        <v>151</v>
      </c>
    </row>
    <row r="214" s="14" customFormat="1">
      <c r="A214" s="14"/>
      <c r="B214" s="255"/>
      <c r="C214" s="256"/>
      <c r="D214" s="239" t="s">
        <v>161</v>
      </c>
      <c r="E214" s="257" t="s">
        <v>1</v>
      </c>
      <c r="F214" s="258" t="s">
        <v>307</v>
      </c>
      <c r="G214" s="256"/>
      <c r="H214" s="257" t="s">
        <v>1</v>
      </c>
      <c r="I214" s="259"/>
      <c r="J214" s="256"/>
      <c r="K214" s="256"/>
      <c r="L214" s="260"/>
      <c r="M214" s="261"/>
      <c r="N214" s="262"/>
      <c r="O214" s="262"/>
      <c r="P214" s="262"/>
      <c r="Q214" s="262"/>
      <c r="R214" s="262"/>
      <c r="S214" s="262"/>
      <c r="T214" s="262"/>
      <c r="U214" s="263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4" t="s">
        <v>161</v>
      </c>
      <c r="AU214" s="264" t="s">
        <v>88</v>
      </c>
      <c r="AV214" s="14" t="s">
        <v>86</v>
      </c>
      <c r="AW214" s="14" t="s">
        <v>35</v>
      </c>
      <c r="AX214" s="14" t="s">
        <v>79</v>
      </c>
      <c r="AY214" s="264" t="s">
        <v>151</v>
      </c>
    </row>
    <row r="215" s="13" customFormat="1">
      <c r="A215" s="13"/>
      <c r="B215" s="244"/>
      <c r="C215" s="245"/>
      <c r="D215" s="239" t="s">
        <v>161</v>
      </c>
      <c r="E215" s="246" t="s">
        <v>1</v>
      </c>
      <c r="F215" s="247" t="s">
        <v>308</v>
      </c>
      <c r="G215" s="245"/>
      <c r="H215" s="248">
        <v>221.75200000000001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2"/>
      <c r="U215" s="25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161</v>
      </c>
      <c r="AU215" s="254" t="s">
        <v>88</v>
      </c>
      <c r="AV215" s="13" t="s">
        <v>88</v>
      </c>
      <c r="AW215" s="13" t="s">
        <v>35</v>
      </c>
      <c r="AX215" s="13" t="s">
        <v>86</v>
      </c>
      <c r="AY215" s="254" t="s">
        <v>151</v>
      </c>
    </row>
    <row r="216" s="2" customFormat="1" ht="24.15" customHeight="1">
      <c r="A216" s="39"/>
      <c r="B216" s="40"/>
      <c r="C216" s="226" t="s">
        <v>309</v>
      </c>
      <c r="D216" s="226" t="s">
        <v>154</v>
      </c>
      <c r="E216" s="227" t="s">
        <v>310</v>
      </c>
      <c r="F216" s="228" t="s">
        <v>311</v>
      </c>
      <c r="G216" s="229" t="s">
        <v>226</v>
      </c>
      <c r="H216" s="230">
        <v>390.35199999999998</v>
      </c>
      <c r="I216" s="231"/>
      <c r="J216" s="232">
        <f>ROUND(I216*H216,2)</f>
        <v>0</v>
      </c>
      <c r="K216" s="228" t="s">
        <v>227</v>
      </c>
      <c r="L216" s="45"/>
      <c r="M216" s="233" t="s">
        <v>1</v>
      </c>
      <c r="N216" s="234" t="s">
        <v>44</v>
      </c>
      <c r="O216" s="92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5">
        <f>S216*H216</f>
        <v>0</v>
      </c>
      <c r="U216" s="236" t="s">
        <v>1</v>
      </c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7" t="s">
        <v>172</v>
      </c>
      <c r="AT216" s="237" t="s">
        <v>154</v>
      </c>
      <c r="AU216" s="237" t="s">
        <v>88</v>
      </c>
      <c r="AY216" s="18" t="s">
        <v>151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8" t="s">
        <v>86</v>
      </c>
      <c r="BK216" s="238">
        <f>ROUND(I216*H216,2)</f>
        <v>0</v>
      </c>
      <c r="BL216" s="18" t="s">
        <v>172</v>
      </c>
      <c r="BM216" s="237" t="s">
        <v>312</v>
      </c>
    </row>
    <row r="217" s="2" customFormat="1">
      <c r="A217" s="39"/>
      <c r="B217" s="40"/>
      <c r="C217" s="41"/>
      <c r="D217" s="239" t="s">
        <v>160</v>
      </c>
      <c r="E217" s="41"/>
      <c r="F217" s="240" t="s">
        <v>311</v>
      </c>
      <c r="G217" s="41"/>
      <c r="H217" s="41"/>
      <c r="I217" s="241"/>
      <c r="J217" s="41"/>
      <c r="K217" s="41"/>
      <c r="L217" s="45"/>
      <c r="M217" s="242"/>
      <c r="N217" s="243"/>
      <c r="O217" s="92"/>
      <c r="P217" s="92"/>
      <c r="Q217" s="92"/>
      <c r="R217" s="92"/>
      <c r="S217" s="92"/>
      <c r="T217" s="92"/>
      <c r="U217" s="93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160</v>
      </c>
      <c r="AU217" s="18" t="s">
        <v>88</v>
      </c>
    </row>
    <row r="218" s="2" customFormat="1">
      <c r="A218" s="39"/>
      <c r="B218" s="40"/>
      <c r="C218" s="41"/>
      <c r="D218" s="268" t="s">
        <v>229</v>
      </c>
      <c r="E218" s="41"/>
      <c r="F218" s="269" t="s">
        <v>313</v>
      </c>
      <c r="G218" s="41"/>
      <c r="H218" s="41"/>
      <c r="I218" s="241"/>
      <c r="J218" s="41"/>
      <c r="K218" s="41"/>
      <c r="L218" s="45"/>
      <c r="M218" s="242"/>
      <c r="N218" s="243"/>
      <c r="O218" s="92"/>
      <c r="P218" s="92"/>
      <c r="Q218" s="92"/>
      <c r="R218" s="92"/>
      <c r="S218" s="92"/>
      <c r="T218" s="92"/>
      <c r="U218" s="93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229</v>
      </c>
      <c r="AU218" s="18" t="s">
        <v>88</v>
      </c>
    </row>
    <row r="219" s="2" customFormat="1">
      <c r="A219" s="39"/>
      <c r="B219" s="40"/>
      <c r="C219" s="41"/>
      <c r="D219" s="239" t="s">
        <v>231</v>
      </c>
      <c r="E219" s="41"/>
      <c r="F219" s="270" t="s">
        <v>232</v>
      </c>
      <c r="G219" s="41"/>
      <c r="H219" s="41"/>
      <c r="I219" s="241"/>
      <c r="J219" s="41"/>
      <c r="K219" s="41"/>
      <c r="L219" s="45"/>
      <c r="M219" s="242"/>
      <c r="N219" s="243"/>
      <c r="O219" s="92"/>
      <c r="P219" s="92"/>
      <c r="Q219" s="92"/>
      <c r="R219" s="92"/>
      <c r="S219" s="92"/>
      <c r="T219" s="92"/>
      <c r="U219" s="93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231</v>
      </c>
      <c r="AU219" s="18" t="s">
        <v>88</v>
      </c>
    </row>
    <row r="220" s="14" customFormat="1">
      <c r="A220" s="14"/>
      <c r="B220" s="255"/>
      <c r="C220" s="256"/>
      <c r="D220" s="239" t="s">
        <v>161</v>
      </c>
      <c r="E220" s="257" t="s">
        <v>1</v>
      </c>
      <c r="F220" s="258" t="s">
        <v>314</v>
      </c>
      <c r="G220" s="256"/>
      <c r="H220" s="257" t="s">
        <v>1</v>
      </c>
      <c r="I220" s="259"/>
      <c r="J220" s="256"/>
      <c r="K220" s="256"/>
      <c r="L220" s="260"/>
      <c r="M220" s="261"/>
      <c r="N220" s="262"/>
      <c r="O220" s="262"/>
      <c r="P220" s="262"/>
      <c r="Q220" s="262"/>
      <c r="R220" s="262"/>
      <c r="S220" s="262"/>
      <c r="T220" s="262"/>
      <c r="U220" s="263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4" t="s">
        <v>161</v>
      </c>
      <c r="AU220" s="264" t="s">
        <v>88</v>
      </c>
      <c r="AV220" s="14" t="s">
        <v>86</v>
      </c>
      <c r="AW220" s="14" t="s">
        <v>35</v>
      </c>
      <c r="AX220" s="14" t="s">
        <v>79</v>
      </c>
      <c r="AY220" s="264" t="s">
        <v>151</v>
      </c>
    </row>
    <row r="221" s="14" customFormat="1">
      <c r="A221" s="14"/>
      <c r="B221" s="255"/>
      <c r="C221" s="256"/>
      <c r="D221" s="239" t="s">
        <v>161</v>
      </c>
      <c r="E221" s="257" t="s">
        <v>1</v>
      </c>
      <c r="F221" s="258" t="s">
        <v>315</v>
      </c>
      <c r="G221" s="256"/>
      <c r="H221" s="257" t="s">
        <v>1</v>
      </c>
      <c r="I221" s="259"/>
      <c r="J221" s="256"/>
      <c r="K221" s="256"/>
      <c r="L221" s="260"/>
      <c r="M221" s="261"/>
      <c r="N221" s="262"/>
      <c r="O221" s="262"/>
      <c r="P221" s="262"/>
      <c r="Q221" s="262"/>
      <c r="R221" s="262"/>
      <c r="S221" s="262"/>
      <c r="T221" s="262"/>
      <c r="U221" s="263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4" t="s">
        <v>161</v>
      </c>
      <c r="AU221" s="264" t="s">
        <v>88</v>
      </c>
      <c r="AV221" s="14" t="s">
        <v>86</v>
      </c>
      <c r="AW221" s="14" t="s">
        <v>35</v>
      </c>
      <c r="AX221" s="14" t="s">
        <v>79</v>
      </c>
      <c r="AY221" s="264" t="s">
        <v>151</v>
      </c>
    </row>
    <row r="222" s="13" customFormat="1">
      <c r="A222" s="13"/>
      <c r="B222" s="244"/>
      <c r="C222" s="245"/>
      <c r="D222" s="239" t="s">
        <v>161</v>
      </c>
      <c r="E222" s="246" t="s">
        <v>1</v>
      </c>
      <c r="F222" s="247" t="s">
        <v>316</v>
      </c>
      <c r="G222" s="245"/>
      <c r="H222" s="248">
        <v>247.03800000000001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2"/>
      <c r="U222" s="25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161</v>
      </c>
      <c r="AU222" s="254" t="s">
        <v>88</v>
      </c>
      <c r="AV222" s="13" t="s">
        <v>88</v>
      </c>
      <c r="AW222" s="13" t="s">
        <v>35</v>
      </c>
      <c r="AX222" s="13" t="s">
        <v>79</v>
      </c>
      <c r="AY222" s="254" t="s">
        <v>151</v>
      </c>
    </row>
    <row r="223" s="13" customFormat="1">
      <c r="A223" s="13"/>
      <c r="B223" s="244"/>
      <c r="C223" s="245"/>
      <c r="D223" s="239" t="s">
        <v>161</v>
      </c>
      <c r="E223" s="246" t="s">
        <v>1</v>
      </c>
      <c r="F223" s="247" t="s">
        <v>317</v>
      </c>
      <c r="G223" s="245"/>
      <c r="H223" s="248">
        <v>143.31399999999999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2"/>
      <c r="U223" s="25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4" t="s">
        <v>161</v>
      </c>
      <c r="AU223" s="254" t="s">
        <v>88</v>
      </c>
      <c r="AV223" s="13" t="s">
        <v>88</v>
      </c>
      <c r="AW223" s="13" t="s">
        <v>35</v>
      </c>
      <c r="AX223" s="13" t="s">
        <v>79</v>
      </c>
      <c r="AY223" s="254" t="s">
        <v>151</v>
      </c>
    </row>
    <row r="224" s="15" customFormat="1">
      <c r="A224" s="15"/>
      <c r="B224" s="271"/>
      <c r="C224" s="272"/>
      <c r="D224" s="239" t="s">
        <v>161</v>
      </c>
      <c r="E224" s="273" t="s">
        <v>1</v>
      </c>
      <c r="F224" s="274" t="s">
        <v>236</v>
      </c>
      <c r="G224" s="272"/>
      <c r="H224" s="275">
        <v>390.35199999999998</v>
      </c>
      <c r="I224" s="276"/>
      <c r="J224" s="272"/>
      <c r="K224" s="272"/>
      <c r="L224" s="277"/>
      <c r="M224" s="278"/>
      <c r="N224" s="279"/>
      <c r="O224" s="279"/>
      <c r="P224" s="279"/>
      <c r="Q224" s="279"/>
      <c r="R224" s="279"/>
      <c r="S224" s="279"/>
      <c r="T224" s="279"/>
      <c r="U224" s="280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1" t="s">
        <v>161</v>
      </c>
      <c r="AU224" s="281" t="s">
        <v>88</v>
      </c>
      <c r="AV224" s="15" t="s">
        <v>172</v>
      </c>
      <c r="AW224" s="15" t="s">
        <v>35</v>
      </c>
      <c r="AX224" s="15" t="s">
        <v>86</v>
      </c>
      <c r="AY224" s="281" t="s">
        <v>151</v>
      </c>
    </row>
    <row r="225" s="2" customFormat="1" ht="33" customHeight="1">
      <c r="A225" s="39"/>
      <c r="B225" s="40"/>
      <c r="C225" s="226" t="s">
        <v>9</v>
      </c>
      <c r="D225" s="226" t="s">
        <v>154</v>
      </c>
      <c r="E225" s="227" t="s">
        <v>318</v>
      </c>
      <c r="F225" s="228" t="s">
        <v>319</v>
      </c>
      <c r="G225" s="229" t="s">
        <v>320</v>
      </c>
      <c r="H225" s="230">
        <v>52.243000000000002</v>
      </c>
      <c r="I225" s="231"/>
      <c r="J225" s="232">
        <f>ROUND(I225*H225,2)</f>
        <v>0</v>
      </c>
      <c r="K225" s="228" t="s">
        <v>227</v>
      </c>
      <c r="L225" s="45"/>
      <c r="M225" s="233" t="s">
        <v>1</v>
      </c>
      <c r="N225" s="234" t="s">
        <v>44</v>
      </c>
      <c r="O225" s="92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5">
        <f>S225*H225</f>
        <v>0</v>
      </c>
      <c r="U225" s="236" t="s">
        <v>1</v>
      </c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7" t="s">
        <v>172</v>
      </c>
      <c r="AT225" s="237" t="s">
        <v>154</v>
      </c>
      <c r="AU225" s="237" t="s">
        <v>88</v>
      </c>
      <c r="AY225" s="18" t="s">
        <v>151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8" t="s">
        <v>86</v>
      </c>
      <c r="BK225" s="238">
        <f>ROUND(I225*H225,2)</f>
        <v>0</v>
      </c>
      <c r="BL225" s="18" t="s">
        <v>172</v>
      </c>
      <c r="BM225" s="237" t="s">
        <v>321</v>
      </c>
    </row>
    <row r="226" s="2" customFormat="1">
      <c r="A226" s="39"/>
      <c r="B226" s="40"/>
      <c r="C226" s="41"/>
      <c r="D226" s="239" t="s">
        <v>160</v>
      </c>
      <c r="E226" s="41"/>
      <c r="F226" s="240" t="s">
        <v>319</v>
      </c>
      <c r="G226" s="41"/>
      <c r="H226" s="41"/>
      <c r="I226" s="241"/>
      <c r="J226" s="41"/>
      <c r="K226" s="41"/>
      <c r="L226" s="45"/>
      <c r="M226" s="242"/>
      <c r="N226" s="243"/>
      <c r="O226" s="92"/>
      <c r="P226" s="92"/>
      <c r="Q226" s="92"/>
      <c r="R226" s="92"/>
      <c r="S226" s="92"/>
      <c r="T226" s="92"/>
      <c r="U226" s="93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160</v>
      </c>
      <c r="AU226" s="18" t="s">
        <v>88</v>
      </c>
    </row>
    <row r="227" s="2" customFormat="1">
      <c r="A227" s="39"/>
      <c r="B227" s="40"/>
      <c r="C227" s="41"/>
      <c r="D227" s="268" t="s">
        <v>229</v>
      </c>
      <c r="E227" s="41"/>
      <c r="F227" s="269" t="s">
        <v>322</v>
      </c>
      <c r="G227" s="41"/>
      <c r="H227" s="41"/>
      <c r="I227" s="241"/>
      <c r="J227" s="41"/>
      <c r="K227" s="41"/>
      <c r="L227" s="45"/>
      <c r="M227" s="242"/>
      <c r="N227" s="243"/>
      <c r="O227" s="92"/>
      <c r="P227" s="92"/>
      <c r="Q227" s="92"/>
      <c r="R227" s="92"/>
      <c r="S227" s="92"/>
      <c r="T227" s="92"/>
      <c r="U227" s="93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229</v>
      </c>
      <c r="AU227" s="18" t="s">
        <v>88</v>
      </c>
    </row>
    <row r="228" s="2" customFormat="1">
      <c r="A228" s="39"/>
      <c r="B228" s="40"/>
      <c r="C228" s="41"/>
      <c r="D228" s="239" t="s">
        <v>231</v>
      </c>
      <c r="E228" s="41"/>
      <c r="F228" s="270" t="s">
        <v>232</v>
      </c>
      <c r="G228" s="41"/>
      <c r="H228" s="41"/>
      <c r="I228" s="241"/>
      <c r="J228" s="41"/>
      <c r="K228" s="41"/>
      <c r="L228" s="45"/>
      <c r="M228" s="242"/>
      <c r="N228" s="243"/>
      <c r="O228" s="92"/>
      <c r="P228" s="92"/>
      <c r="Q228" s="92"/>
      <c r="R228" s="92"/>
      <c r="S228" s="92"/>
      <c r="T228" s="92"/>
      <c r="U228" s="93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231</v>
      </c>
      <c r="AU228" s="18" t="s">
        <v>88</v>
      </c>
    </row>
    <row r="229" s="14" customFormat="1">
      <c r="A229" s="14"/>
      <c r="B229" s="255"/>
      <c r="C229" s="256"/>
      <c r="D229" s="239" t="s">
        <v>161</v>
      </c>
      <c r="E229" s="257" t="s">
        <v>1</v>
      </c>
      <c r="F229" s="258" t="s">
        <v>323</v>
      </c>
      <c r="G229" s="256"/>
      <c r="H229" s="257" t="s">
        <v>1</v>
      </c>
      <c r="I229" s="259"/>
      <c r="J229" s="256"/>
      <c r="K229" s="256"/>
      <c r="L229" s="260"/>
      <c r="M229" s="261"/>
      <c r="N229" s="262"/>
      <c r="O229" s="262"/>
      <c r="P229" s="262"/>
      <c r="Q229" s="262"/>
      <c r="R229" s="262"/>
      <c r="S229" s="262"/>
      <c r="T229" s="262"/>
      <c r="U229" s="263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4" t="s">
        <v>161</v>
      </c>
      <c r="AU229" s="264" t="s">
        <v>88</v>
      </c>
      <c r="AV229" s="14" t="s">
        <v>86</v>
      </c>
      <c r="AW229" s="14" t="s">
        <v>35</v>
      </c>
      <c r="AX229" s="14" t="s">
        <v>79</v>
      </c>
      <c r="AY229" s="264" t="s">
        <v>151</v>
      </c>
    </row>
    <row r="230" s="14" customFormat="1">
      <c r="A230" s="14"/>
      <c r="B230" s="255"/>
      <c r="C230" s="256"/>
      <c r="D230" s="239" t="s">
        <v>161</v>
      </c>
      <c r="E230" s="257" t="s">
        <v>1</v>
      </c>
      <c r="F230" s="258" t="s">
        <v>324</v>
      </c>
      <c r="G230" s="256"/>
      <c r="H230" s="257" t="s">
        <v>1</v>
      </c>
      <c r="I230" s="259"/>
      <c r="J230" s="256"/>
      <c r="K230" s="256"/>
      <c r="L230" s="260"/>
      <c r="M230" s="261"/>
      <c r="N230" s="262"/>
      <c r="O230" s="262"/>
      <c r="P230" s="262"/>
      <c r="Q230" s="262"/>
      <c r="R230" s="262"/>
      <c r="S230" s="262"/>
      <c r="T230" s="262"/>
      <c r="U230" s="263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4" t="s">
        <v>161</v>
      </c>
      <c r="AU230" s="264" t="s">
        <v>88</v>
      </c>
      <c r="AV230" s="14" t="s">
        <v>86</v>
      </c>
      <c r="AW230" s="14" t="s">
        <v>35</v>
      </c>
      <c r="AX230" s="14" t="s">
        <v>79</v>
      </c>
      <c r="AY230" s="264" t="s">
        <v>151</v>
      </c>
    </row>
    <row r="231" s="14" customFormat="1">
      <c r="A231" s="14"/>
      <c r="B231" s="255"/>
      <c r="C231" s="256"/>
      <c r="D231" s="239" t="s">
        <v>161</v>
      </c>
      <c r="E231" s="257" t="s">
        <v>1</v>
      </c>
      <c r="F231" s="258" t="s">
        <v>325</v>
      </c>
      <c r="G231" s="256"/>
      <c r="H231" s="257" t="s">
        <v>1</v>
      </c>
      <c r="I231" s="259"/>
      <c r="J231" s="256"/>
      <c r="K231" s="256"/>
      <c r="L231" s="260"/>
      <c r="M231" s="261"/>
      <c r="N231" s="262"/>
      <c r="O231" s="262"/>
      <c r="P231" s="262"/>
      <c r="Q231" s="262"/>
      <c r="R231" s="262"/>
      <c r="S231" s="262"/>
      <c r="T231" s="262"/>
      <c r="U231" s="263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161</v>
      </c>
      <c r="AU231" s="264" t="s">
        <v>88</v>
      </c>
      <c r="AV231" s="14" t="s">
        <v>86</v>
      </c>
      <c r="AW231" s="14" t="s">
        <v>35</v>
      </c>
      <c r="AX231" s="14" t="s">
        <v>79</v>
      </c>
      <c r="AY231" s="264" t="s">
        <v>151</v>
      </c>
    </row>
    <row r="232" s="13" customFormat="1">
      <c r="A232" s="13"/>
      <c r="B232" s="244"/>
      <c r="C232" s="245"/>
      <c r="D232" s="239" t="s">
        <v>161</v>
      </c>
      <c r="E232" s="246" t="s">
        <v>1</v>
      </c>
      <c r="F232" s="247" t="s">
        <v>326</v>
      </c>
      <c r="G232" s="245"/>
      <c r="H232" s="248">
        <v>8.1890000000000001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2"/>
      <c r="U232" s="25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161</v>
      </c>
      <c r="AU232" s="254" t="s">
        <v>88</v>
      </c>
      <c r="AV232" s="13" t="s">
        <v>88</v>
      </c>
      <c r="AW232" s="13" t="s">
        <v>35</v>
      </c>
      <c r="AX232" s="13" t="s">
        <v>79</v>
      </c>
      <c r="AY232" s="254" t="s">
        <v>151</v>
      </c>
    </row>
    <row r="233" s="14" customFormat="1">
      <c r="A233" s="14"/>
      <c r="B233" s="255"/>
      <c r="C233" s="256"/>
      <c r="D233" s="239" t="s">
        <v>161</v>
      </c>
      <c r="E233" s="257" t="s">
        <v>1</v>
      </c>
      <c r="F233" s="258" t="s">
        <v>327</v>
      </c>
      <c r="G233" s="256"/>
      <c r="H233" s="257" t="s">
        <v>1</v>
      </c>
      <c r="I233" s="259"/>
      <c r="J233" s="256"/>
      <c r="K233" s="256"/>
      <c r="L233" s="260"/>
      <c r="M233" s="261"/>
      <c r="N233" s="262"/>
      <c r="O233" s="262"/>
      <c r="P233" s="262"/>
      <c r="Q233" s="262"/>
      <c r="R233" s="262"/>
      <c r="S233" s="262"/>
      <c r="T233" s="262"/>
      <c r="U233" s="263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4" t="s">
        <v>161</v>
      </c>
      <c r="AU233" s="264" t="s">
        <v>88</v>
      </c>
      <c r="AV233" s="14" t="s">
        <v>86</v>
      </c>
      <c r="AW233" s="14" t="s">
        <v>35</v>
      </c>
      <c r="AX233" s="14" t="s">
        <v>79</v>
      </c>
      <c r="AY233" s="264" t="s">
        <v>151</v>
      </c>
    </row>
    <row r="234" s="13" customFormat="1">
      <c r="A234" s="13"/>
      <c r="B234" s="244"/>
      <c r="C234" s="245"/>
      <c r="D234" s="239" t="s">
        <v>161</v>
      </c>
      <c r="E234" s="246" t="s">
        <v>1</v>
      </c>
      <c r="F234" s="247" t="s">
        <v>328</v>
      </c>
      <c r="G234" s="245"/>
      <c r="H234" s="248">
        <v>3.2250000000000001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2"/>
      <c r="U234" s="25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161</v>
      </c>
      <c r="AU234" s="254" t="s">
        <v>88</v>
      </c>
      <c r="AV234" s="13" t="s">
        <v>88</v>
      </c>
      <c r="AW234" s="13" t="s">
        <v>35</v>
      </c>
      <c r="AX234" s="13" t="s">
        <v>79</v>
      </c>
      <c r="AY234" s="254" t="s">
        <v>151</v>
      </c>
    </row>
    <row r="235" s="14" customFormat="1">
      <c r="A235" s="14"/>
      <c r="B235" s="255"/>
      <c r="C235" s="256"/>
      <c r="D235" s="239" t="s">
        <v>161</v>
      </c>
      <c r="E235" s="257" t="s">
        <v>1</v>
      </c>
      <c r="F235" s="258" t="s">
        <v>329</v>
      </c>
      <c r="G235" s="256"/>
      <c r="H235" s="257" t="s">
        <v>1</v>
      </c>
      <c r="I235" s="259"/>
      <c r="J235" s="256"/>
      <c r="K235" s="256"/>
      <c r="L235" s="260"/>
      <c r="M235" s="261"/>
      <c r="N235" s="262"/>
      <c r="O235" s="262"/>
      <c r="P235" s="262"/>
      <c r="Q235" s="262"/>
      <c r="R235" s="262"/>
      <c r="S235" s="262"/>
      <c r="T235" s="262"/>
      <c r="U235" s="263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4" t="s">
        <v>161</v>
      </c>
      <c r="AU235" s="264" t="s">
        <v>88</v>
      </c>
      <c r="AV235" s="14" t="s">
        <v>86</v>
      </c>
      <c r="AW235" s="14" t="s">
        <v>35</v>
      </c>
      <c r="AX235" s="14" t="s">
        <v>79</v>
      </c>
      <c r="AY235" s="264" t="s">
        <v>151</v>
      </c>
    </row>
    <row r="236" s="13" customFormat="1">
      <c r="A236" s="13"/>
      <c r="B236" s="244"/>
      <c r="C236" s="245"/>
      <c r="D236" s="239" t="s">
        <v>161</v>
      </c>
      <c r="E236" s="246" t="s">
        <v>1</v>
      </c>
      <c r="F236" s="247" t="s">
        <v>330</v>
      </c>
      <c r="G236" s="245"/>
      <c r="H236" s="248">
        <v>19.125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2"/>
      <c r="U236" s="25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4" t="s">
        <v>161</v>
      </c>
      <c r="AU236" s="254" t="s">
        <v>88</v>
      </c>
      <c r="AV236" s="13" t="s">
        <v>88</v>
      </c>
      <c r="AW236" s="13" t="s">
        <v>35</v>
      </c>
      <c r="AX236" s="13" t="s">
        <v>79</v>
      </c>
      <c r="AY236" s="254" t="s">
        <v>151</v>
      </c>
    </row>
    <row r="237" s="14" customFormat="1">
      <c r="A237" s="14"/>
      <c r="B237" s="255"/>
      <c r="C237" s="256"/>
      <c r="D237" s="239" t="s">
        <v>161</v>
      </c>
      <c r="E237" s="257" t="s">
        <v>1</v>
      </c>
      <c r="F237" s="258" t="s">
        <v>331</v>
      </c>
      <c r="G237" s="256"/>
      <c r="H237" s="257" t="s">
        <v>1</v>
      </c>
      <c r="I237" s="259"/>
      <c r="J237" s="256"/>
      <c r="K237" s="256"/>
      <c r="L237" s="260"/>
      <c r="M237" s="261"/>
      <c r="N237" s="262"/>
      <c r="O237" s="262"/>
      <c r="P237" s="262"/>
      <c r="Q237" s="262"/>
      <c r="R237" s="262"/>
      <c r="S237" s="262"/>
      <c r="T237" s="262"/>
      <c r="U237" s="263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161</v>
      </c>
      <c r="AU237" s="264" t="s">
        <v>88</v>
      </c>
      <c r="AV237" s="14" t="s">
        <v>86</v>
      </c>
      <c r="AW237" s="14" t="s">
        <v>35</v>
      </c>
      <c r="AX237" s="14" t="s">
        <v>79</v>
      </c>
      <c r="AY237" s="264" t="s">
        <v>151</v>
      </c>
    </row>
    <row r="238" s="13" customFormat="1">
      <c r="A238" s="13"/>
      <c r="B238" s="244"/>
      <c r="C238" s="245"/>
      <c r="D238" s="239" t="s">
        <v>161</v>
      </c>
      <c r="E238" s="246" t="s">
        <v>1</v>
      </c>
      <c r="F238" s="247" t="s">
        <v>332</v>
      </c>
      <c r="G238" s="245"/>
      <c r="H238" s="248">
        <v>18.914000000000001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2"/>
      <c r="U238" s="25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4" t="s">
        <v>161</v>
      </c>
      <c r="AU238" s="254" t="s">
        <v>88</v>
      </c>
      <c r="AV238" s="13" t="s">
        <v>88</v>
      </c>
      <c r="AW238" s="13" t="s">
        <v>35</v>
      </c>
      <c r="AX238" s="13" t="s">
        <v>79</v>
      </c>
      <c r="AY238" s="254" t="s">
        <v>151</v>
      </c>
    </row>
    <row r="239" s="14" customFormat="1">
      <c r="A239" s="14"/>
      <c r="B239" s="255"/>
      <c r="C239" s="256"/>
      <c r="D239" s="239" t="s">
        <v>161</v>
      </c>
      <c r="E239" s="257" t="s">
        <v>1</v>
      </c>
      <c r="F239" s="258" t="s">
        <v>333</v>
      </c>
      <c r="G239" s="256"/>
      <c r="H239" s="257" t="s">
        <v>1</v>
      </c>
      <c r="I239" s="259"/>
      <c r="J239" s="256"/>
      <c r="K239" s="256"/>
      <c r="L239" s="260"/>
      <c r="M239" s="261"/>
      <c r="N239" s="262"/>
      <c r="O239" s="262"/>
      <c r="P239" s="262"/>
      <c r="Q239" s="262"/>
      <c r="R239" s="262"/>
      <c r="S239" s="262"/>
      <c r="T239" s="262"/>
      <c r="U239" s="263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4" t="s">
        <v>161</v>
      </c>
      <c r="AU239" s="264" t="s">
        <v>88</v>
      </c>
      <c r="AV239" s="14" t="s">
        <v>86</v>
      </c>
      <c r="AW239" s="14" t="s">
        <v>35</v>
      </c>
      <c r="AX239" s="14" t="s">
        <v>79</v>
      </c>
      <c r="AY239" s="264" t="s">
        <v>151</v>
      </c>
    </row>
    <row r="240" s="13" customFormat="1">
      <c r="A240" s="13"/>
      <c r="B240" s="244"/>
      <c r="C240" s="245"/>
      <c r="D240" s="239" t="s">
        <v>161</v>
      </c>
      <c r="E240" s="246" t="s">
        <v>1</v>
      </c>
      <c r="F240" s="247" t="s">
        <v>334</v>
      </c>
      <c r="G240" s="245"/>
      <c r="H240" s="248">
        <v>2.79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2"/>
      <c r="U240" s="25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4" t="s">
        <v>161</v>
      </c>
      <c r="AU240" s="254" t="s">
        <v>88</v>
      </c>
      <c r="AV240" s="13" t="s">
        <v>88</v>
      </c>
      <c r="AW240" s="13" t="s">
        <v>35</v>
      </c>
      <c r="AX240" s="13" t="s">
        <v>79</v>
      </c>
      <c r="AY240" s="254" t="s">
        <v>151</v>
      </c>
    </row>
    <row r="241" s="15" customFormat="1">
      <c r="A241" s="15"/>
      <c r="B241" s="271"/>
      <c r="C241" s="272"/>
      <c r="D241" s="239" t="s">
        <v>161</v>
      </c>
      <c r="E241" s="273" t="s">
        <v>1</v>
      </c>
      <c r="F241" s="274" t="s">
        <v>236</v>
      </c>
      <c r="G241" s="272"/>
      <c r="H241" s="275">
        <v>52.243000000000002</v>
      </c>
      <c r="I241" s="276"/>
      <c r="J241" s="272"/>
      <c r="K241" s="272"/>
      <c r="L241" s="277"/>
      <c r="M241" s="278"/>
      <c r="N241" s="279"/>
      <c r="O241" s="279"/>
      <c r="P241" s="279"/>
      <c r="Q241" s="279"/>
      <c r="R241" s="279"/>
      <c r="S241" s="279"/>
      <c r="T241" s="279"/>
      <c r="U241" s="280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1" t="s">
        <v>161</v>
      </c>
      <c r="AU241" s="281" t="s">
        <v>88</v>
      </c>
      <c r="AV241" s="15" t="s">
        <v>172</v>
      </c>
      <c r="AW241" s="15" t="s">
        <v>35</v>
      </c>
      <c r="AX241" s="15" t="s">
        <v>86</v>
      </c>
      <c r="AY241" s="281" t="s">
        <v>151</v>
      </c>
    </row>
    <row r="242" s="2" customFormat="1" ht="33" customHeight="1">
      <c r="A242" s="39"/>
      <c r="B242" s="40"/>
      <c r="C242" s="226" t="s">
        <v>335</v>
      </c>
      <c r="D242" s="226" t="s">
        <v>154</v>
      </c>
      <c r="E242" s="227" t="s">
        <v>336</v>
      </c>
      <c r="F242" s="228" t="s">
        <v>337</v>
      </c>
      <c r="G242" s="229" t="s">
        <v>320</v>
      </c>
      <c r="H242" s="230">
        <v>1.1200000000000001</v>
      </c>
      <c r="I242" s="231"/>
      <c r="J242" s="232">
        <f>ROUND(I242*H242,2)</f>
        <v>0</v>
      </c>
      <c r="K242" s="228" t="s">
        <v>227</v>
      </c>
      <c r="L242" s="45"/>
      <c r="M242" s="233" t="s">
        <v>1</v>
      </c>
      <c r="N242" s="234" t="s">
        <v>44</v>
      </c>
      <c r="O242" s="92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5">
        <f>S242*H242</f>
        <v>0</v>
      </c>
      <c r="U242" s="236" t="s">
        <v>1</v>
      </c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7" t="s">
        <v>172</v>
      </c>
      <c r="AT242" s="237" t="s">
        <v>154</v>
      </c>
      <c r="AU242" s="237" t="s">
        <v>88</v>
      </c>
      <c r="AY242" s="18" t="s">
        <v>151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8" t="s">
        <v>86</v>
      </c>
      <c r="BK242" s="238">
        <f>ROUND(I242*H242,2)</f>
        <v>0</v>
      </c>
      <c r="BL242" s="18" t="s">
        <v>172</v>
      </c>
      <c r="BM242" s="237" t="s">
        <v>338</v>
      </c>
    </row>
    <row r="243" s="2" customFormat="1">
      <c r="A243" s="39"/>
      <c r="B243" s="40"/>
      <c r="C243" s="41"/>
      <c r="D243" s="239" t="s">
        <v>160</v>
      </c>
      <c r="E243" s="41"/>
      <c r="F243" s="240" t="s">
        <v>337</v>
      </c>
      <c r="G243" s="41"/>
      <c r="H243" s="41"/>
      <c r="I243" s="241"/>
      <c r="J243" s="41"/>
      <c r="K243" s="41"/>
      <c r="L243" s="45"/>
      <c r="M243" s="242"/>
      <c r="N243" s="243"/>
      <c r="O243" s="92"/>
      <c r="P243" s="92"/>
      <c r="Q243" s="92"/>
      <c r="R243" s="92"/>
      <c r="S243" s="92"/>
      <c r="T243" s="92"/>
      <c r="U243" s="93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160</v>
      </c>
      <c r="AU243" s="18" t="s">
        <v>88</v>
      </c>
    </row>
    <row r="244" s="2" customFormat="1">
      <c r="A244" s="39"/>
      <c r="B244" s="40"/>
      <c r="C244" s="41"/>
      <c r="D244" s="268" t="s">
        <v>229</v>
      </c>
      <c r="E244" s="41"/>
      <c r="F244" s="269" t="s">
        <v>339</v>
      </c>
      <c r="G244" s="41"/>
      <c r="H244" s="41"/>
      <c r="I244" s="241"/>
      <c r="J244" s="41"/>
      <c r="K244" s="41"/>
      <c r="L244" s="45"/>
      <c r="M244" s="242"/>
      <c r="N244" s="243"/>
      <c r="O244" s="92"/>
      <c r="P244" s="92"/>
      <c r="Q244" s="92"/>
      <c r="R244" s="92"/>
      <c r="S244" s="92"/>
      <c r="T244" s="92"/>
      <c r="U244" s="93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229</v>
      </c>
      <c r="AU244" s="18" t="s">
        <v>88</v>
      </c>
    </row>
    <row r="245" s="2" customFormat="1">
      <c r="A245" s="39"/>
      <c r="B245" s="40"/>
      <c r="C245" s="41"/>
      <c r="D245" s="239" t="s">
        <v>231</v>
      </c>
      <c r="E245" s="41"/>
      <c r="F245" s="270" t="s">
        <v>232</v>
      </c>
      <c r="G245" s="41"/>
      <c r="H245" s="41"/>
      <c r="I245" s="241"/>
      <c r="J245" s="41"/>
      <c r="K245" s="41"/>
      <c r="L245" s="45"/>
      <c r="M245" s="242"/>
      <c r="N245" s="243"/>
      <c r="O245" s="92"/>
      <c r="P245" s="92"/>
      <c r="Q245" s="92"/>
      <c r="R245" s="92"/>
      <c r="S245" s="92"/>
      <c r="T245" s="92"/>
      <c r="U245" s="93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231</v>
      </c>
      <c r="AU245" s="18" t="s">
        <v>88</v>
      </c>
    </row>
    <row r="246" s="13" customFormat="1">
      <c r="A246" s="13"/>
      <c r="B246" s="244"/>
      <c r="C246" s="245"/>
      <c r="D246" s="239" t="s">
        <v>161</v>
      </c>
      <c r="E246" s="246" t="s">
        <v>1</v>
      </c>
      <c r="F246" s="247" t="s">
        <v>340</v>
      </c>
      <c r="G246" s="245"/>
      <c r="H246" s="248">
        <v>1.1200000000000001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2"/>
      <c r="U246" s="25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161</v>
      </c>
      <c r="AU246" s="254" t="s">
        <v>88</v>
      </c>
      <c r="AV246" s="13" t="s">
        <v>88</v>
      </c>
      <c r="AW246" s="13" t="s">
        <v>35</v>
      </c>
      <c r="AX246" s="13" t="s">
        <v>86</v>
      </c>
      <c r="AY246" s="254" t="s">
        <v>151</v>
      </c>
    </row>
    <row r="247" s="2" customFormat="1" ht="37.8" customHeight="1">
      <c r="A247" s="39"/>
      <c r="B247" s="40"/>
      <c r="C247" s="226" t="s">
        <v>341</v>
      </c>
      <c r="D247" s="226" t="s">
        <v>154</v>
      </c>
      <c r="E247" s="227" t="s">
        <v>342</v>
      </c>
      <c r="F247" s="228" t="s">
        <v>343</v>
      </c>
      <c r="G247" s="229" t="s">
        <v>320</v>
      </c>
      <c r="H247" s="230">
        <v>90.753</v>
      </c>
      <c r="I247" s="231"/>
      <c r="J247" s="232">
        <f>ROUND(I247*H247,2)</f>
        <v>0</v>
      </c>
      <c r="K247" s="228" t="s">
        <v>227</v>
      </c>
      <c r="L247" s="45"/>
      <c r="M247" s="233" t="s">
        <v>1</v>
      </c>
      <c r="N247" s="234" t="s">
        <v>44</v>
      </c>
      <c r="O247" s="92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5">
        <f>S247*H247</f>
        <v>0</v>
      </c>
      <c r="U247" s="236" t="s">
        <v>1</v>
      </c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7" t="s">
        <v>172</v>
      </c>
      <c r="AT247" s="237" t="s">
        <v>154</v>
      </c>
      <c r="AU247" s="237" t="s">
        <v>88</v>
      </c>
      <c r="AY247" s="18" t="s">
        <v>151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8" t="s">
        <v>86</v>
      </c>
      <c r="BK247" s="238">
        <f>ROUND(I247*H247,2)</f>
        <v>0</v>
      </c>
      <c r="BL247" s="18" t="s">
        <v>172</v>
      </c>
      <c r="BM247" s="237" t="s">
        <v>344</v>
      </c>
    </row>
    <row r="248" s="2" customFormat="1">
      <c r="A248" s="39"/>
      <c r="B248" s="40"/>
      <c r="C248" s="41"/>
      <c r="D248" s="239" t="s">
        <v>160</v>
      </c>
      <c r="E248" s="41"/>
      <c r="F248" s="240" t="s">
        <v>343</v>
      </c>
      <c r="G248" s="41"/>
      <c r="H248" s="41"/>
      <c r="I248" s="241"/>
      <c r="J248" s="41"/>
      <c r="K248" s="41"/>
      <c r="L248" s="45"/>
      <c r="M248" s="242"/>
      <c r="N248" s="243"/>
      <c r="O248" s="92"/>
      <c r="P248" s="92"/>
      <c r="Q248" s="92"/>
      <c r="R248" s="92"/>
      <c r="S248" s="92"/>
      <c r="T248" s="92"/>
      <c r="U248" s="93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160</v>
      </c>
      <c r="AU248" s="18" t="s">
        <v>88</v>
      </c>
    </row>
    <row r="249" s="2" customFormat="1">
      <c r="A249" s="39"/>
      <c r="B249" s="40"/>
      <c r="C249" s="41"/>
      <c r="D249" s="268" t="s">
        <v>229</v>
      </c>
      <c r="E249" s="41"/>
      <c r="F249" s="269" t="s">
        <v>345</v>
      </c>
      <c r="G249" s="41"/>
      <c r="H249" s="41"/>
      <c r="I249" s="241"/>
      <c r="J249" s="41"/>
      <c r="K249" s="41"/>
      <c r="L249" s="45"/>
      <c r="M249" s="242"/>
      <c r="N249" s="243"/>
      <c r="O249" s="92"/>
      <c r="P249" s="92"/>
      <c r="Q249" s="92"/>
      <c r="R249" s="92"/>
      <c r="S249" s="92"/>
      <c r="T249" s="92"/>
      <c r="U249" s="93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229</v>
      </c>
      <c r="AU249" s="18" t="s">
        <v>88</v>
      </c>
    </row>
    <row r="250" s="13" customFormat="1">
      <c r="A250" s="13"/>
      <c r="B250" s="244"/>
      <c r="C250" s="245"/>
      <c r="D250" s="239" t="s">
        <v>161</v>
      </c>
      <c r="E250" s="246" t="s">
        <v>1</v>
      </c>
      <c r="F250" s="247" t="s">
        <v>346</v>
      </c>
      <c r="G250" s="245"/>
      <c r="H250" s="248">
        <v>58.552999999999997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2"/>
      <c r="U250" s="25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161</v>
      </c>
      <c r="AU250" s="254" t="s">
        <v>88</v>
      </c>
      <c r="AV250" s="13" t="s">
        <v>88</v>
      </c>
      <c r="AW250" s="13" t="s">
        <v>35</v>
      </c>
      <c r="AX250" s="13" t="s">
        <v>79</v>
      </c>
      <c r="AY250" s="254" t="s">
        <v>151</v>
      </c>
    </row>
    <row r="251" s="13" customFormat="1">
      <c r="A251" s="13"/>
      <c r="B251" s="244"/>
      <c r="C251" s="245"/>
      <c r="D251" s="239" t="s">
        <v>161</v>
      </c>
      <c r="E251" s="246" t="s">
        <v>1</v>
      </c>
      <c r="F251" s="247" t="s">
        <v>347</v>
      </c>
      <c r="G251" s="245"/>
      <c r="H251" s="248">
        <v>32.200000000000003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2"/>
      <c r="U251" s="25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4" t="s">
        <v>161</v>
      </c>
      <c r="AU251" s="254" t="s">
        <v>88</v>
      </c>
      <c r="AV251" s="13" t="s">
        <v>88</v>
      </c>
      <c r="AW251" s="13" t="s">
        <v>35</v>
      </c>
      <c r="AX251" s="13" t="s">
        <v>79</v>
      </c>
      <c r="AY251" s="254" t="s">
        <v>151</v>
      </c>
    </row>
    <row r="252" s="15" customFormat="1">
      <c r="A252" s="15"/>
      <c r="B252" s="271"/>
      <c r="C252" s="272"/>
      <c r="D252" s="239" t="s">
        <v>161</v>
      </c>
      <c r="E252" s="273" t="s">
        <v>1</v>
      </c>
      <c r="F252" s="274" t="s">
        <v>236</v>
      </c>
      <c r="G252" s="272"/>
      <c r="H252" s="275">
        <v>90.753</v>
      </c>
      <c r="I252" s="276"/>
      <c r="J252" s="272"/>
      <c r="K252" s="272"/>
      <c r="L252" s="277"/>
      <c r="M252" s="278"/>
      <c r="N252" s="279"/>
      <c r="O252" s="279"/>
      <c r="P252" s="279"/>
      <c r="Q252" s="279"/>
      <c r="R252" s="279"/>
      <c r="S252" s="279"/>
      <c r="T252" s="279"/>
      <c r="U252" s="280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1" t="s">
        <v>161</v>
      </c>
      <c r="AU252" s="281" t="s">
        <v>88</v>
      </c>
      <c r="AV252" s="15" t="s">
        <v>172</v>
      </c>
      <c r="AW252" s="15" t="s">
        <v>35</v>
      </c>
      <c r="AX252" s="15" t="s">
        <v>86</v>
      </c>
      <c r="AY252" s="281" t="s">
        <v>151</v>
      </c>
    </row>
    <row r="253" s="2" customFormat="1" ht="33" customHeight="1">
      <c r="A253" s="39"/>
      <c r="B253" s="40"/>
      <c r="C253" s="226" t="s">
        <v>348</v>
      </c>
      <c r="D253" s="226" t="s">
        <v>154</v>
      </c>
      <c r="E253" s="227" t="s">
        <v>349</v>
      </c>
      <c r="F253" s="228" t="s">
        <v>350</v>
      </c>
      <c r="G253" s="229" t="s">
        <v>320</v>
      </c>
      <c r="H253" s="230">
        <v>53.363</v>
      </c>
      <c r="I253" s="231"/>
      <c r="J253" s="232">
        <f>ROUND(I253*H253,2)</f>
        <v>0</v>
      </c>
      <c r="K253" s="228" t="s">
        <v>227</v>
      </c>
      <c r="L253" s="45"/>
      <c r="M253" s="233" t="s">
        <v>1</v>
      </c>
      <c r="N253" s="234" t="s">
        <v>44</v>
      </c>
      <c r="O253" s="92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5">
        <f>S253*H253</f>
        <v>0</v>
      </c>
      <c r="U253" s="236" t="s">
        <v>1</v>
      </c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7" t="s">
        <v>172</v>
      </c>
      <c r="AT253" s="237" t="s">
        <v>154</v>
      </c>
      <c r="AU253" s="237" t="s">
        <v>88</v>
      </c>
      <c r="AY253" s="18" t="s">
        <v>151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8" t="s">
        <v>86</v>
      </c>
      <c r="BK253" s="238">
        <f>ROUND(I253*H253,2)</f>
        <v>0</v>
      </c>
      <c r="BL253" s="18" t="s">
        <v>172</v>
      </c>
      <c r="BM253" s="237" t="s">
        <v>351</v>
      </c>
    </row>
    <row r="254" s="2" customFormat="1">
      <c r="A254" s="39"/>
      <c r="B254" s="40"/>
      <c r="C254" s="41"/>
      <c r="D254" s="239" t="s">
        <v>160</v>
      </c>
      <c r="E254" s="41"/>
      <c r="F254" s="240" t="s">
        <v>350</v>
      </c>
      <c r="G254" s="41"/>
      <c r="H254" s="41"/>
      <c r="I254" s="241"/>
      <c r="J254" s="41"/>
      <c r="K254" s="41"/>
      <c r="L254" s="45"/>
      <c r="M254" s="242"/>
      <c r="N254" s="243"/>
      <c r="O254" s="92"/>
      <c r="P254" s="92"/>
      <c r="Q254" s="92"/>
      <c r="R254" s="92"/>
      <c r="S254" s="92"/>
      <c r="T254" s="92"/>
      <c r="U254" s="93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160</v>
      </c>
      <c r="AU254" s="18" t="s">
        <v>88</v>
      </c>
    </row>
    <row r="255" s="2" customFormat="1">
      <c r="A255" s="39"/>
      <c r="B255" s="40"/>
      <c r="C255" s="41"/>
      <c r="D255" s="268" t="s">
        <v>229</v>
      </c>
      <c r="E255" s="41"/>
      <c r="F255" s="269" t="s">
        <v>352</v>
      </c>
      <c r="G255" s="41"/>
      <c r="H255" s="41"/>
      <c r="I255" s="241"/>
      <c r="J255" s="41"/>
      <c r="K255" s="41"/>
      <c r="L255" s="45"/>
      <c r="M255" s="242"/>
      <c r="N255" s="243"/>
      <c r="O255" s="92"/>
      <c r="P255" s="92"/>
      <c r="Q255" s="92"/>
      <c r="R255" s="92"/>
      <c r="S255" s="92"/>
      <c r="T255" s="92"/>
      <c r="U255" s="93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229</v>
      </c>
      <c r="AU255" s="18" t="s">
        <v>88</v>
      </c>
    </row>
    <row r="256" s="13" customFormat="1">
      <c r="A256" s="13"/>
      <c r="B256" s="244"/>
      <c r="C256" s="245"/>
      <c r="D256" s="239" t="s">
        <v>161</v>
      </c>
      <c r="E256" s="246" t="s">
        <v>1</v>
      </c>
      <c r="F256" s="247" t="s">
        <v>353</v>
      </c>
      <c r="G256" s="245"/>
      <c r="H256" s="248">
        <v>52.243000000000002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2"/>
      <c r="U256" s="25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161</v>
      </c>
      <c r="AU256" s="254" t="s">
        <v>88</v>
      </c>
      <c r="AV256" s="13" t="s">
        <v>88</v>
      </c>
      <c r="AW256" s="13" t="s">
        <v>35</v>
      </c>
      <c r="AX256" s="13" t="s">
        <v>79</v>
      </c>
      <c r="AY256" s="254" t="s">
        <v>151</v>
      </c>
    </row>
    <row r="257" s="13" customFormat="1">
      <c r="A257" s="13"/>
      <c r="B257" s="244"/>
      <c r="C257" s="245"/>
      <c r="D257" s="239" t="s">
        <v>161</v>
      </c>
      <c r="E257" s="246" t="s">
        <v>1</v>
      </c>
      <c r="F257" s="247" t="s">
        <v>354</v>
      </c>
      <c r="G257" s="245"/>
      <c r="H257" s="248">
        <v>1.1200000000000001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2"/>
      <c r="U257" s="25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4" t="s">
        <v>161</v>
      </c>
      <c r="AU257" s="254" t="s">
        <v>88</v>
      </c>
      <c r="AV257" s="13" t="s">
        <v>88</v>
      </c>
      <c r="AW257" s="13" t="s">
        <v>35</v>
      </c>
      <c r="AX257" s="13" t="s">
        <v>79</v>
      </c>
      <c r="AY257" s="254" t="s">
        <v>151</v>
      </c>
    </row>
    <row r="258" s="15" customFormat="1">
      <c r="A258" s="15"/>
      <c r="B258" s="271"/>
      <c r="C258" s="272"/>
      <c r="D258" s="239" t="s">
        <v>161</v>
      </c>
      <c r="E258" s="273" t="s">
        <v>1</v>
      </c>
      <c r="F258" s="274" t="s">
        <v>236</v>
      </c>
      <c r="G258" s="272"/>
      <c r="H258" s="275">
        <v>53.363</v>
      </c>
      <c r="I258" s="276"/>
      <c r="J258" s="272"/>
      <c r="K258" s="272"/>
      <c r="L258" s="277"/>
      <c r="M258" s="278"/>
      <c r="N258" s="279"/>
      <c r="O258" s="279"/>
      <c r="P258" s="279"/>
      <c r="Q258" s="279"/>
      <c r="R258" s="279"/>
      <c r="S258" s="279"/>
      <c r="T258" s="279"/>
      <c r="U258" s="280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1" t="s">
        <v>161</v>
      </c>
      <c r="AU258" s="281" t="s">
        <v>88</v>
      </c>
      <c r="AV258" s="15" t="s">
        <v>172</v>
      </c>
      <c r="AW258" s="15" t="s">
        <v>35</v>
      </c>
      <c r="AX258" s="15" t="s">
        <v>86</v>
      </c>
      <c r="AY258" s="281" t="s">
        <v>151</v>
      </c>
    </row>
    <row r="259" s="2" customFormat="1" ht="24.15" customHeight="1">
      <c r="A259" s="39"/>
      <c r="B259" s="40"/>
      <c r="C259" s="226" t="s">
        <v>355</v>
      </c>
      <c r="D259" s="226" t="s">
        <v>154</v>
      </c>
      <c r="E259" s="227" t="s">
        <v>356</v>
      </c>
      <c r="F259" s="228" t="s">
        <v>357</v>
      </c>
      <c r="G259" s="229" t="s">
        <v>320</v>
      </c>
      <c r="H259" s="230">
        <v>32.200000000000003</v>
      </c>
      <c r="I259" s="231"/>
      <c r="J259" s="232">
        <f>ROUND(I259*H259,2)</f>
        <v>0</v>
      </c>
      <c r="K259" s="228" t="s">
        <v>227</v>
      </c>
      <c r="L259" s="45"/>
      <c r="M259" s="233" t="s">
        <v>1</v>
      </c>
      <c r="N259" s="234" t="s">
        <v>44</v>
      </c>
      <c r="O259" s="92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5">
        <f>S259*H259</f>
        <v>0</v>
      </c>
      <c r="U259" s="236" t="s">
        <v>1</v>
      </c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7" t="s">
        <v>172</v>
      </c>
      <c r="AT259" s="237" t="s">
        <v>154</v>
      </c>
      <c r="AU259" s="237" t="s">
        <v>88</v>
      </c>
      <c r="AY259" s="18" t="s">
        <v>151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8" t="s">
        <v>86</v>
      </c>
      <c r="BK259" s="238">
        <f>ROUND(I259*H259,2)</f>
        <v>0</v>
      </c>
      <c r="BL259" s="18" t="s">
        <v>172</v>
      </c>
      <c r="BM259" s="237" t="s">
        <v>358</v>
      </c>
    </row>
    <row r="260" s="2" customFormat="1">
      <c r="A260" s="39"/>
      <c r="B260" s="40"/>
      <c r="C260" s="41"/>
      <c r="D260" s="239" t="s">
        <v>160</v>
      </c>
      <c r="E260" s="41"/>
      <c r="F260" s="240" t="s">
        <v>357</v>
      </c>
      <c r="G260" s="41"/>
      <c r="H260" s="41"/>
      <c r="I260" s="241"/>
      <c r="J260" s="41"/>
      <c r="K260" s="41"/>
      <c r="L260" s="45"/>
      <c r="M260" s="242"/>
      <c r="N260" s="243"/>
      <c r="O260" s="92"/>
      <c r="P260" s="92"/>
      <c r="Q260" s="92"/>
      <c r="R260" s="92"/>
      <c r="S260" s="92"/>
      <c r="T260" s="92"/>
      <c r="U260" s="93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160</v>
      </c>
      <c r="AU260" s="18" t="s">
        <v>88</v>
      </c>
    </row>
    <row r="261" s="2" customFormat="1">
      <c r="A261" s="39"/>
      <c r="B261" s="40"/>
      <c r="C261" s="41"/>
      <c r="D261" s="268" t="s">
        <v>229</v>
      </c>
      <c r="E261" s="41"/>
      <c r="F261" s="269" t="s">
        <v>359</v>
      </c>
      <c r="G261" s="41"/>
      <c r="H261" s="41"/>
      <c r="I261" s="241"/>
      <c r="J261" s="41"/>
      <c r="K261" s="41"/>
      <c r="L261" s="45"/>
      <c r="M261" s="242"/>
      <c r="N261" s="243"/>
      <c r="O261" s="92"/>
      <c r="P261" s="92"/>
      <c r="Q261" s="92"/>
      <c r="R261" s="92"/>
      <c r="S261" s="92"/>
      <c r="T261" s="92"/>
      <c r="U261" s="93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229</v>
      </c>
      <c r="AU261" s="18" t="s">
        <v>88</v>
      </c>
    </row>
    <row r="262" s="13" customFormat="1">
      <c r="A262" s="13"/>
      <c r="B262" s="244"/>
      <c r="C262" s="245"/>
      <c r="D262" s="239" t="s">
        <v>161</v>
      </c>
      <c r="E262" s="246" t="s">
        <v>1</v>
      </c>
      <c r="F262" s="247" t="s">
        <v>347</v>
      </c>
      <c r="G262" s="245"/>
      <c r="H262" s="248">
        <v>32.200000000000003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2"/>
      <c r="U262" s="25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161</v>
      </c>
      <c r="AU262" s="254" t="s">
        <v>88</v>
      </c>
      <c r="AV262" s="13" t="s">
        <v>88</v>
      </c>
      <c r="AW262" s="13" t="s">
        <v>35</v>
      </c>
      <c r="AX262" s="13" t="s">
        <v>86</v>
      </c>
      <c r="AY262" s="254" t="s">
        <v>151</v>
      </c>
    </row>
    <row r="263" s="2" customFormat="1" ht="33" customHeight="1">
      <c r="A263" s="39"/>
      <c r="B263" s="40"/>
      <c r="C263" s="226" t="s">
        <v>360</v>
      </c>
      <c r="D263" s="226" t="s">
        <v>154</v>
      </c>
      <c r="E263" s="227" t="s">
        <v>361</v>
      </c>
      <c r="F263" s="228" t="s">
        <v>362</v>
      </c>
      <c r="G263" s="229" t="s">
        <v>363</v>
      </c>
      <c r="H263" s="230">
        <v>96.052999999999997</v>
      </c>
      <c r="I263" s="231"/>
      <c r="J263" s="232">
        <f>ROUND(I263*H263,2)</f>
        <v>0</v>
      </c>
      <c r="K263" s="228" t="s">
        <v>227</v>
      </c>
      <c r="L263" s="45"/>
      <c r="M263" s="233" t="s">
        <v>1</v>
      </c>
      <c r="N263" s="234" t="s">
        <v>44</v>
      </c>
      <c r="O263" s="92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5">
        <f>S263*H263</f>
        <v>0</v>
      </c>
      <c r="U263" s="236" t="s">
        <v>1</v>
      </c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7" t="s">
        <v>172</v>
      </c>
      <c r="AT263" s="237" t="s">
        <v>154</v>
      </c>
      <c r="AU263" s="237" t="s">
        <v>88</v>
      </c>
      <c r="AY263" s="18" t="s">
        <v>151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8" t="s">
        <v>86</v>
      </c>
      <c r="BK263" s="238">
        <f>ROUND(I263*H263,2)</f>
        <v>0</v>
      </c>
      <c r="BL263" s="18" t="s">
        <v>172</v>
      </c>
      <c r="BM263" s="237" t="s">
        <v>364</v>
      </c>
    </row>
    <row r="264" s="2" customFormat="1">
      <c r="A264" s="39"/>
      <c r="B264" s="40"/>
      <c r="C264" s="41"/>
      <c r="D264" s="239" t="s">
        <v>160</v>
      </c>
      <c r="E264" s="41"/>
      <c r="F264" s="240" t="s">
        <v>362</v>
      </c>
      <c r="G264" s="41"/>
      <c r="H264" s="41"/>
      <c r="I264" s="241"/>
      <c r="J264" s="41"/>
      <c r="K264" s="41"/>
      <c r="L264" s="45"/>
      <c r="M264" s="242"/>
      <c r="N264" s="243"/>
      <c r="O264" s="92"/>
      <c r="P264" s="92"/>
      <c r="Q264" s="92"/>
      <c r="R264" s="92"/>
      <c r="S264" s="92"/>
      <c r="T264" s="92"/>
      <c r="U264" s="93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160</v>
      </c>
      <c r="AU264" s="18" t="s">
        <v>88</v>
      </c>
    </row>
    <row r="265" s="2" customFormat="1">
      <c r="A265" s="39"/>
      <c r="B265" s="40"/>
      <c r="C265" s="41"/>
      <c r="D265" s="268" t="s">
        <v>229</v>
      </c>
      <c r="E265" s="41"/>
      <c r="F265" s="269" t="s">
        <v>365</v>
      </c>
      <c r="G265" s="41"/>
      <c r="H265" s="41"/>
      <c r="I265" s="241"/>
      <c r="J265" s="41"/>
      <c r="K265" s="41"/>
      <c r="L265" s="45"/>
      <c r="M265" s="242"/>
      <c r="N265" s="243"/>
      <c r="O265" s="92"/>
      <c r="P265" s="92"/>
      <c r="Q265" s="92"/>
      <c r="R265" s="92"/>
      <c r="S265" s="92"/>
      <c r="T265" s="92"/>
      <c r="U265" s="93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229</v>
      </c>
      <c r="AU265" s="18" t="s">
        <v>88</v>
      </c>
    </row>
    <row r="266" s="13" customFormat="1">
      <c r="A266" s="13"/>
      <c r="B266" s="244"/>
      <c r="C266" s="245"/>
      <c r="D266" s="239" t="s">
        <v>161</v>
      </c>
      <c r="E266" s="246" t="s">
        <v>1</v>
      </c>
      <c r="F266" s="247" t="s">
        <v>366</v>
      </c>
      <c r="G266" s="245"/>
      <c r="H266" s="248">
        <v>96.052999999999997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2"/>
      <c r="U266" s="25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161</v>
      </c>
      <c r="AU266" s="254" t="s">
        <v>88</v>
      </c>
      <c r="AV266" s="13" t="s">
        <v>88</v>
      </c>
      <c r="AW266" s="13" t="s">
        <v>35</v>
      </c>
      <c r="AX266" s="13" t="s">
        <v>86</v>
      </c>
      <c r="AY266" s="254" t="s">
        <v>151</v>
      </c>
    </row>
    <row r="267" s="2" customFormat="1" ht="16.5" customHeight="1">
      <c r="A267" s="39"/>
      <c r="B267" s="40"/>
      <c r="C267" s="226" t="s">
        <v>367</v>
      </c>
      <c r="D267" s="226" t="s">
        <v>154</v>
      </c>
      <c r="E267" s="227" t="s">
        <v>368</v>
      </c>
      <c r="F267" s="228" t="s">
        <v>369</v>
      </c>
      <c r="G267" s="229" t="s">
        <v>320</v>
      </c>
      <c r="H267" s="230">
        <v>53.363</v>
      </c>
      <c r="I267" s="231"/>
      <c r="J267" s="232">
        <f>ROUND(I267*H267,2)</f>
        <v>0</v>
      </c>
      <c r="K267" s="228" t="s">
        <v>227</v>
      </c>
      <c r="L267" s="45"/>
      <c r="M267" s="233" t="s">
        <v>1</v>
      </c>
      <c r="N267" s="234" t="s">
        <v>44</v>
      </c>
      <c r="O267" s="92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5">
        <f>S267*H267</f>
        <v>0</v>
      </c>
      <c r="U267" s="236" t="s">
        <v>1</v>
      </c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7" t="s">
        <v>172</v>
      </c>
      <c r="AT267" s="237" t="s">
        <v>154</v>
      </c>
      <c r="AU267" s="237" t="s">
        <v>88</v>
      </c>
      <c r="AY267" s="18" t="s">
        <v>151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8" t="s">
        <v>86</v>
      </c>
      <c r="BK267" s="238">
        <f>ROUND(I267*H267,2)</f>
        <v>0</v>
      </c>
      <c r="BL267" s="18" t="s">
        <v>172</v>
      </c>
      <c r="BM267" s="237" t="s">
        <v>370</v>
      </c>
    </row>
    <row r="268" s="2" customFormat="1">
      <c r="A268" s="39"/>
      <c r="B268" s="40"/>
      <c r="C268" s="41"/>
      <c r="D268" s="239" t="s">
        <v>160</v>
      </c>
      <c r="E268" s="41"/>
      <c r="F268" s="240" t="s">
        <v>369</v>
      </c>
      <c r="G268" s="41"/>
      <c r="H268" s="41"/>
      <c r="I268" s="241"/>
      <c r="J268" s="41"/>
      <c r="K268" s="41"/>
      <c r="L268" s="45"/>
      <c r="M268" s="242"/>
      <c r="N268" s="243"/>
      <c r="O268" s="92"/>
      <c r="P268" s="92"/>
      <c r="Q268" s="92"/>
      <c r="R268" s="92"/>
      <c r="S268" s="92"/>
      <c r="T268" s="92"/>
      <c r="U268" s="93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160</v>
      </c>
      <c r="AU268" s="18" t="s">
        <v>88</v>
      </c>
    </row>
    <row r="269" s="2" customFormat="1">
      <c r="A269" s="39"/>
      <c r="B269" s="40"/>
      <c r="C269" s="41"/>
      <c r="D269" s="268" t="s">
        <v>229</v>
      </c>
      <c r="E269" s="41"/>
      <c r="F269" s="269" t="s">
        <v>371</v>
      </c>
      <c r="G269" s="41"/>
      <c r="H269" s="41"/>
      <c r="I269" s="241"/>
      <c r="J269" s="41"/>
      <c r="K269" s="41"/>
      <c r="L269" s="45"/>
      <c r="M269" s="242"/>
      <c r="N269" s="243"/>
      <c r="O269" s="92"/>
      <c r="P269" s="92"/>
      <c r="Q269" s="92"/>
      <c r="R269" s="92"/>
      <c r="S269" s="92"/>
      <c r="T269" s="92"/>
      <c r="U269" s="93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229</v>
      </c>
      <c r="AU269" s="18" t="s">
        <v>88</v>
      </c>
    </row>
    <row r="270" s="2" customFormat="1" ht="24.15" customHeight="1">
      <c r="A270" s="39"/>
      <c r="B270" s="40"/>
      <c r="C270" s="226" t="s">
        <v>372</v>
      </c>
      <c r="D270" s="226" t="s">
        <v>154</v>
      </c>
      <c r="E270" s="227" t="s">
        <v>373</v>
      </c>
      <c r="F270" s="228" t="s">
        <v>374</v>
      </c>
      <c r="G270" s="229" t="s">
        <v>320</v>
      </c>
      <c r="H270" s="230">
        <v>7.4400000000000004</v>
      </c>
      <c r="I270" s="231"/>
      <c r="J270" s="232">
        <f>ROUND(I270*H270,2)</f>
        <v>0</v>
      </c>
      <c r="K270" s="228" t="s">
        <v>227</v>
      </c>
      <c r="L270" s="45"/>
      <c r="M270" s="233" t="s">
        <v>1</v>
      </c>
      <c r="N270" s="234" t="s">
        <v>44</v>
      </c>
      <c r="O270" s="92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5">
        <f>S270*H270</f>
        <v>0</v>
      </c>
      <c r="U270" s="236" t="s">
        <v>1</v>
      </c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7" t="s">
        <v>172</v>
      </c>
      <c r="AT270" s="237" t="s">
        <v>154</v>
      </c>
      <c r="AU270" s="237" t="s">
        <v>88</v>
      </c>
      <c r="AY270" s="18" t="s">
        <v>151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8" t="s">
        <v>86</v>
      </c>
      <c r="BK270" s="238">
        <f>ROUND(I270*H270,2)</f>
        <v>0</v>
      </c>
      <c r="BL270" s="18" t="s">
        <v>172</v>
      </c>
      <c r="BM270" s="237" t="s">
        <v>375</v>
      </c>
    </row>
    <row r="271" s="2" customFormat="1">
      <c r="A271" s="39"/>
      <c r="B271" s="40"/>
      <c r="C271" s="41"/>
      <c r="D271" s="239" t="s">
        <v>160</v>
      </c>
      <c r="E271" s="41"/>
      <c r="F271" s="240" t="s">
        <v>374</v>
      </c>
      <c r="G271" s="41"/>
      <c r="H271" s="41"/>
      <c r="I271" s="241"/>
      <c r="J271" s="41"/>
      <c r="K271" s="41"/>
      <c r="L271" s="45"/>
      <c r="M271" s="242"/>
      <c r="N271" s="243"/>
      <c r="O271" s="92"/>
      <c r="P271" s="92"/>
      <c r="Q271" s="92"/>
      <c r="R271" s="92"/>
      <c r="S271" s="92"/>
      <c r="T271" s="92"/>
      <c r="U271" s="93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160</v>
      </c>
      <c r="AU271" s="18" t="s">
        <v>88</v>
      </c>
    </row>
    <row r="272" s="2" customFormat="1">
      <c r="A272" s="39"/>
      <c r="B272" s="40"/>
      <c r="C272" s="41"/>
      <c r="D272" s="268" t="s">
        <v>229</v>
      </c>
      <c r="E272" s="41"/>
      <c r="F272" s="269" t="s">
        <v>376</v>
      </c>
      <c r="G272" s="41"/>
      <c r="H272" s="41"/>
      <c r="I272" s="241"/>
      <c r="J272" s="41"/>
      <c r="K272" s="41"/>
      <c r="L272" s="45"/>
      <c r="M272" s="242"/>
      <c r="N272" s="243"/>
      <c r="O272" s="92"/>
      <c r="P272" s="92"/>
      <c r="Q272" s="92"/>
      <c r="R272" s="92"/>
      <c r="S272" s="92"/>
      <c r="T272" s="92"/>
      <c r="U272" s="93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229</v>
      </c>
      <c r="AU272" s="18" t="s">
        <v>88</v>
      </c>
    </row>
    <row r="273" s="2" customFormat="1">
      <c r="A273" s="39"/>
      <c r="B273" s="40"/>
      <c r="C273" s="41"/>
      <c r="D273" s="239" t="s">
        <v>231</v>
      </c>
      <c r="E273" s="41"/>
      <c r="F273" s="270" t="s">
        <v>232</v>
      </c>
      <c r="G273" s="41"/>
      <c r="H273" s="41"/>
      <c r="I273" s="241"/>
      <c r="J273" s="41"/>
      <c r="K273" s="41"/>
      <c r="L273" s="45"/>
      <c r="M273" s="242"/>
      <c r="N273" s="243"/>
      <c r="O273" s="92"/>
      <c r="P273" s="92"/>
      <c r="Q273" s="92"/>
      <c r="R273" s="92"/>
      <c r="S273" s="92"/>
      <c r="T273" s="92"/>
      <c r="U273" s="93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231</v>
      </c>
      <c r="AU273" s="18" t="s">
        <v>88</v>
      </c>
    </row>
    <row r="274" s="14" customFormat="1">
      <c r="A274" s="14"/>
      <c r="B274" s="255"/>
      <c r="C274" s="256"/>
      <c r="D274" s="239" t="s">
        <v>161</v>
      </c>
      <c r="E274" s="257" t="s">
        <v>1</v>
      </c>
      <c r="F274" s="258" t="s">
        <v>377</v>
      </c>
      <c r="G274" s="256"/>
      <c r="H274" s="257" t="s">
        <v>1</v>
      </c>
      <c r="I274" s="259"/>
      <c r="J274" s="256"/>
      <c r="K274" s="256"/>
      <c r="L274" s="260"/>
      <c r="M274" s="261"/>
      <c r="N274" s="262"/>
      <c r="O274" s="262"/>
      <c r="P274" s="262"/>
      <c r="Q274" s="262"/>
      <c r="R274" s="262"/>
      <c r="S274" s="262"/>
      <c r="T274" s="262"/>
      <c r="U274" s="263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4" t="s">
        <v>161</v>
      </c>
      <c r="AU274" s="264" t="s">
        <v>88</v>
      </c>
      <c r="AV274" s="14" t="s">
        <v>86</v>
      </c>
      <c r="AW274" s="14" t="s">
        <v>35</v>
      </c>
      <c r="AX274" s="14" t="s">
        <v>79</v>
      </c>
      <c r="AY274" s="264" t="s">
        <v>151</v>
      </c>
    </row>
    <row r="275" s="14" customFormat="1">
      <c r="A275" s="14"/>
      <c r="B275" s="255"/>
      <c r="C275" s="256"/>
      <c r="D275" s="239" t="s">
        <v>161</v>
      </c>
      <c r="E275" s="257" t="s">
        <v>1</v>
      </c>
      <c r="F275" s="258" t="s">
        <v>378</v>
      </c>
      <c r="G275" s="256"/>
      <c r="H275" s="257" t="s">
        <v>1</v>
      </c>
      <c r="I275" s="259"/>
      <c r="J275" s="256"/>
      <c r="K275" s="256"/>
      <c r="L275" s="260"/>
      <c r="M275" s="261"/>
      <c r="N275" s="262"/>
      <c r="O275" s="262"/>
      <c r="P275" s="262"/>
      <c r="Q275" s="262"/>
      <c r="R275" s="262"/>
      <c r="S275" s="262"/>
      <c r="T275" s="262"/>
      <c r="U275" s="263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161</v>
      </c>
      <c r="AU275" s="264" t="s">
        <v>88</v>
      </c>
      <c r="AV275" s="14" t="s">
        <v>86</v>
      </c>
      <c r="AW275" s="14" t="s">
        <v>35</v>
      </c>
      <c r="AX275" s="14" t="s">
        <v>79</v>
      </c>
      <c r="AY275" s="264" t="s">
        <v>151</v>
      </c>
    </row>
    <row r="276" s="13" customFormat="1">
      <c r="A276" s="13"/>
      <c r="B276" s="244"/>
      <c r="C276" s="245"/>
      <c r="D276" s="239" t="s">
        <v>161</v>
      </c>
      <c r="E276" s="246" t="s">
        <v>1</v>
      </c>
      <c r="F276" s="247" t="s">
        <v>379</v>
      </c>
      <c r="G276" s="245"/>
      <c r="H276" s="248">
        <v>7.2000000000000002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2"/>
      <c r="U276" s="25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161</v>
      </c>
      <c r="AU276" s="254" t="s">
        <v>88</v>
      </c>
      <c r="AV276" s="13" t="s">
        <v>88</v>
      </c>
      <c r="AW276" s="13" t="s">
        <v>35</v>
      </c>
      <c r="AX276" s="13" t="s">
        <v>79</v>
      </c>
      <c r="AY276" s="254" t="s">
        <v>151</v>
      </c>
    </row>
    <row r="277" s="13" customFormat="1">
      <c r="A277" s="13"/>
      <c r="B277" s="244"/>
      <c r="C277" s="245"/>
      <c r="D277" s="239" t="s">
        <v>161</v>
      </c>
      <c r="E277" s="246" t="s">
        <v>1</v>
      </c>
      <c r="F277" s="247" t="s">
        <v>380</v>
      </c>
      <c r="G277" s="245"/>
      <c r="H277" s="248">
        <v>0.23999999999999999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2"/>
      <c r="U277" s="25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4" t="s">
        <v>161</v>
      </c>
      <c r="AU277" s="254" t="s">
        <v>88</v>
      </c>
      <c r="AV277" s="13" t="s">
        <v>88</v>
      </c>
      <c r="AW277" s="13" t="s">
        <v>35</v>
      </c>
      <c r="AX277" s="13" t="s">
        <v>79</v>
      </c>
      <c r="AY277" s="254" t="s">
        <v>151</v>
      </c>
    </row>
    <row r="278" s="15" customFormat="1">
      <c r="A278" s="15"/>
      <c r="B278" s="271"/>
      <c r="C278" s="272"/>
      <c r="D278" s="239" t="s">
        <v>161</v>
      </c>
      <c r="E278" s="273" t="s">
        <v>1</v>
      </c>
      <c r="F278" s="274" t="s">
        <v>236</v>
      </c>
      <c r="G278" s="272"/>
      <c r="H278" s="275">
        <v>7.4400000000000004</v>
      </c>
      <c r="I278" s="276"/>
      <c r="J278" s="272"/>
      <c r="K278" s="272"/>
      <c r="L278" s="277"/>
      <c r="M278" s="278"/>
      <c r="N278" s="279"/>
      <c r="O278" s="279"/>
      <c r="P278" s="279"/>
      <c r="Q278" s="279"/>
      <c r="R278" s="279"/>
      <c r="S278" s="279"/>
      <c r="T278" s="279"/>
      <c r="U278" s="280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1" t="s">
        <v>161</v>
      </c>
      <c r="AU278" s="281" t="s">
        <v>88</v>
      </c>
      <c r="AV278" s="15" t="s">
        <v>172</v>
      </c>
      <c r="AW278" s="15" t="s">
        <v>35</v>
      </c>
      <c r="AX278" s="15" t="s">
        <v>86</v>
      </c>
      <c r="AY278" s="281" t="s">
        <v>151</v>
      </c>
    </row>
    <row r="279" s="2" customFormat="1" ht="16.5" customHeight="1">
      <c r="A279" s="39"/>
      <c r="B279" s="40"/>
      <c r="C279" s="293" t="s">
        <v>381</v>
      </c>
      <c r="D279" s="293" t="s">
        <v>382</v>
      </c>
      <c r="E279" s="294" t="s">
        <v>383</v>
      </c>
      <c r="F279" s="295" t="s">
        <v>384</v>
      </c>
      <c r="G279" s="296" t="s">
        <v>363</v>
      </c>
      <c r="H279" s="297">
        <v>12.960000000000001</v>
      </c>
      <c r="I279" s="298"/>
      <c r="J279" s="299">
        <f>ROUND(I279*H279,2)</f>
        <v>0</v>
      </c>
      <c r="K279" s="295" t="s">
        <v>1</v>
      </c>
      <c r="L279" s="300"/>
      <c r="M279" s="301" t="s">
        <v>1</v>
      </c>
      <c r="N279" s="302" t="s">
        <v>44</v>
      </c>
      <c r="O279" s="92"/>
      <c r="P279" s="235">
        <f>O279*H279</f>
        <v>0</v>
      </c>
      <c r="Q279" s="235">
        <v>1</v>
      </c>
      <c r="R279" s="235">
        <f>Q279*H279</f>
        <v>12.960000000000001</v>
      </c>
      <c r="S279" s="235">
        <v>0</v>
      </c>
      <c r="T279" s="235">
        <f>S279*H279</f>
        <v>0</v>
      </c>
      <c r="U279" s="236" t="s">
        <v>1</v>
      </c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7" t="s">
        <v>287</v>
      </c>
      <c r="AT279" s="237" t="s">
        <v>382</v>
      </c>
      <c r="AU279" s="237" t="s">
        <v>88</v>
      </c>
      <c r="AY279" s="18" t="s">
        <v>151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8" t="s">
        <v>86</v>
      </c>
      <c r="BK279" s="238">
        <f>ROUND(I279*H279,2)</f>
        <v>0</v>
      </c>
      <c r="BL279" s="18" t="s">
        <v>172</v>
      </c>
      <c r="BM279" s="237" t="s">
        <v>385</v>
      </c>
    </row>
    <row r="280" s="2" customFormat="1">
      <c r="A280" s="39"/>
      <c r="B280" s="40"/>
      <c r="C280" s="41"/>
      <c r="D280" s="239" t="s">
        <v>160</v>
      </c>
      <c r="E280" s="41"/>
      <c r="F280" s="240" t="s">
        <v>384</v>
      </c>
      <c r="G280" s="41"/>
      <c r="H280" s="41"/>
      <c r="I280" s="241"/>
      <c r="J280" s="41"/>
      <c r="K280" s="41"/>
      <c r="L280" s="45"/>
      <c r="M280" s="242"/>
      <c r="N280" s="243"/>
      <c r="O280" s="92"/>
      <c r="P280" s="92"/>
      <c r="Q280" s="92"/>
      <c r="R280" s="92"/>
      <c r="S280" s="92"/>
      <c r="T280" s="92"/>
      <c r="U280" s="93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160</v>
      </c>
      <c r="AU280" s="18" t="s">
        <v>88</v>
      </c>
    </row>
    <row r="281" s="13" customFormat="1">
      <c r="A281" s="13"/>
      <c r="B281" s="244"/>
      <c r="C281" s="245"/>
      <c r="D281" s="239" t="s">
        <v>161</v>
      </c>
      <c r="E281" s="246" t="s">
        <v>1</v>
      </c>
      <c r="F281" s="247" t="s">
        <v>386</v>
      </c>
      <c r="G281" s="245"/>
      <c r="H281" s="248">
        <v>12.960000000000001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2"/>
      <c r="U281" s="25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4" t="s">
        <v>161</v>
      </c>
      <c r="AU281" s="254" t="s">
        <v>88</v>
      </c>
      <c r="AV281" s="13" t="s">
        <v>88</v>
      </c>
      <c r="AW281" s="13" t="s">
        <v>35</v>
      </c>
      <c r="AX281" s="13" t="s">
        <v>86</v>
      </c>
      <c r="AY281" s="254" t="s">
        <v>151</v>
      </c>
    </row>
    <row r="282" s="2" customFormat="1" ht="16.5" customHeight="1">
      <c r="A282" s="39"/>
      <c r="B282" s="40"/>
      <c r="C282" s="293" t="s">
        <v>7</v>
      </c>
      <c r="D282" s="293" t="s">
        <v>382</v>
      </c>
      <c r="E282" s="294" t="s">
        <v>387</v>
      </c>
      <c r="F282" s="295" t="s">
        <v>388</v>
      </c>
      <c r="G282" s="296" t="s">
        <v>363</v>
      </c>
      <c r="H282" s="297">
        <v>1.6000000000000001</v>
      </c>
      <c r="I282" s="298"/>
      <c r="J282" s="299">
        <f>ROUND(I282*H282,2)</f>
        <v>0</v>
      </c>
      <c r="K282" s="295" t="s">
        <v>227</v>
      </c>
      <c r="L282" s="300"/>
      <c r="M282" s="301" t="s">
        <v>1</v>
      </c>
      <c r="N282" s="302" t="s">
        <v>44</v>
      </c>
      <c r="O282" s="92"/>
      <c r="P282" s="235">
        <f>O282*H282</f>
        <v>0</v>
      </c>
      <c r="Q282" s="235">
        <v>1</v>
      </c>
      <c r="R282" s="235">
        <f>Q282*H282</f>
        <v>1.6000000000000001</v>
      </c>
      <c r="S282" s="235">
        <v>0</v>
      </c>
      <c r="T282" s="235">
        <f>S282*H282</f>
        <v>0</v>
      </c>
      <c r="U282" s="236" t="s">
        <v>1</v>
      </c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7" t="s">
        <v>287</v>
      </c>
      <c r="AT282" s="237" t="s">
        <v>382</v>
      </c>
      <c r="AU282" s="237" t="s">
        <v>88</v>
      </c>
      <c r="AY282" s="18" t="s">
        <v>151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8" t="s">
        <v>86</v>
      </c>
      <c r="BK282" s="238">
        <f>ROUND(I282*H282,2)</f>
        <v>0</v>
      </c>
      <c r="BL282" s="18" t="s">
        <v>172</v>
      </c>
      <c r="BM282" s="237" t="s">
        <v>389</v>
      </c>
    </row>
    <row r="283" s="2" customFormat="1">
      <c r="A283" s="39"/>
      <c r="B283" s="40"/>
      <c r="C283" s="41"/>
      <c r="D283" s="239" t="s">
        <v>160</v>
      </c>
      <c r="E283" s="41"/>
      <c r="F283" s="240" t="s">
        <v>388</v>
      </c>
      <c r="G283" s="41"/>
      <c r="H283" s="41"/>
      <c r="I283" s="241"/>
      <c r="J283" s="41"/>
      <c r="K283" s="41"/>
      <c r="L283" s="45"/>
      <c r="M283" s="242"/>
      <c r="N283" s="243"/>
      <c r="O283" s="92"/>
      <c r="P283" s="92"/>
      <c r="Q283" s="92"/>
      <c r="R283" s="92"/>
      <c r="S283" s="92"/>
      <c r="T283" s="92"/>
      <c r="U283" s="93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160</v>
      </c>
      <c r="AU283" s="18" t="s">
        <v>88</v>
      </c>
    </row>
    <row r="284" s="13" customFormat="1">
      <c r="A284" s="13"/>
      <c r="B284" s="244"/>
      <c r="C284" s="245"/>
      <c r="D284" s="239" t="s">
        <v>161</v>
      </c>
      <c r="E284" s="246" t="s">
        <v>1</v>
      </c>
      <c r="F284" s="247" t="s">
        <v>390</v>
      </c>
      <c r="G284" s="245"/>
      <c r="H284" s="248">
        <v>0.80000000000000004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2"/>
      <c r="U284" s="25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161</v>
      </c>
      <c r="AU284" s="254" t="s">
        <v>88</v>
      </c>
      <c r="AV284" s="13" t="s">
        <v>88</v>
      </c>
      <c r="AW284" s="13" t="s">
        <v>35</v>
      </c>
      <c r="AX284" s="13" t="s">
        <v>79</v>
      </c>
      <c r="AY284" s="254" t="s">
        <v>151</v>
      </c>
    </row>
    <row r="285" s="13" customFormat="1">
      <c r="A285" s="13"/>
      <c r="B285" s="244"/>
      <c r="C285" s="245"/>
      <c r="D285" s="239" t="s">
        <v>161</v>
      </c>
      <c r="E285" s="246" t="s">
        <v>1</v>
      </c>
      <c r="F285" s="247" t="s">
        <v>391</v>
      </c>
      <c r="G285" s="245"/>
      <c r="H285" s="248">
        <v>1.6000000000000001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2"/>
      <c r="U285" s="25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4" t="s">
        <v>161</v>
      </c>
      <c r="AU285" s="254" t="s">
        <v>88</v>
      </c>
      <c r="AV285" s="13" t="s">
        <v>88</v>
      </c>
      <c r="AW285" s="13" t="s">
        <v>35</v>
      </c>
      <c r="AX285" s="13" t="s">
        <v>86</v>
      </c>
      <c r="AY285" s="254" t="s">
        <v>151</v>
      </c>
    </row>
    <row r="286" s="2" customFormat="1" ht="24.15" customHeight="1">
      <c r="A286" s="39"/>
      <c r="B286" s="40"/>
      <c r="C286" s="226" t="s">
        <v>392</v>
      </c>
      <c r="D286" s="226" t="s">
        <v>154</v>
      </c>
      <c r="E286" s="227" t="s">
        <v>393</v>
      </c>
      <c r="F286" s="228" t="s">
        <v>394</v>
      </c>
      <c r="G286" s="229" t="s">
        <v>320</v>
      </c>
      <c r="H286" s="230">
        <v>1.817</v>
      </c>
      <c r="I286" s="231"/>
      <c r="J286" s="232">
        <f>ROUND(I286*H286,2)</f>
        <v>0</v>
      </c>
      <c r="K286" s="228" t="s">
        <v>227</v>
      </c>
      <c r="L286" s="45"/>
      <c r="M286" s="233" t="s">
        <v>1</v>
      </c>
      <c r="N286" s="234" t="s">
        <v>44</v>
      </c>
      <c r="O286" s="92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5">
        <f>S286*H286</f>
        <v>0</v>
      </c>
      <c r="U286" s="236" t="s">
        <v>1</v>
      </c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7" t="s">
        <v>172</v>
      </c>
      <c r="AT286" s="237" t="s">
        <v>154</v>
      </c>
      <c r="AU286" s="237" t="s">
        <v>88</v>
      </c>
      <c r="AY286" s="18" t="s">
        <v>151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8" t="s">
        <v>86</v>
      </c>
      <c r="BK286" s="238">
        <f>ROUND(I286*H286,2)</f>
        <v>0</v>
      </c>
      <c r="BL286" s="18" t="s">
        <v>172</v>
      </c>
      <c r="BM286" s="237" t="s">
        <v>395</v>
      </c>
    </row>
    <row r="287" s="2" customFormat="1">
      <c r="A287" s="39"/>
      <c r="B287" s="40"/>
      <c r="C287" s="41"/>
      <c r="D287" s="239" t="s">
        <v>160</v>
      </c>
      <c r="E287" s="41"/>
      <c r="F287" s="240" t="s">
        <v>394</v>
      </c>
      <c r="G287" s="41"/>
      <c r="H287" s="41"/>
      <c r="I287" s="241"/>
      <c r="J287" s="41"/>
      <c r="K287" s="41"/>
      <c r="L287" s="45"/>
      <c r="M287" s="242"/>
      <c r="N287" s="243"/>
      <c r="O287" s="92"/>
      <c r="P287" s="92"/>
      <c r="Q287" s="92"/>
      <c r="R287" s="92"/>
      <c r="S287" s="92"/>
      <c r="T287" s="92"/>
      <c r="U287" s="93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160</v>
      </c>
      <c r="AU287" s="18" t="s">
        <v>88</v>
      </c>
    </row>
    <row r="288" s="2" customFormat="1">
      <c r="A288" s="39"/>
      <c r="B288" s="40"/>
      <c r="C288" s="41"/>
      <c r="D288" s="268" t="s">
        <v>229</v>
      </c>
      <c r="E288" s="41"/>
      <c r="F288" s="269" t="s">
        <v>396</v>
      </c>
      <c r="G288" s="41"/>
      <c r="H288" s="41"/>
      <c r="I288" s="241"/>
      <c r="J288" s="41"/>
      <c r="K288" s="41"/>
      <c r="L288" s="45"/>
      <c r="M288" s="242"/>
      <c r="N288" s="243"/>
      <c r="O288" s="92"/>
      <c r="P288" s="92"/>
      <c r="Q288" s="92"/>
      <c r="R288" s="92"/>
      <c r="S288" s="92"/>
      <c r="T288" s="92"/>
      <c r="U288" s="93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229</v>
      </c>
      <c r="AU288" s="18" t="s">
        <v>88</v>
      </c>
    </row>
    <row r="289" s="2" customFormat="1">
      <c r="A289" s="39"/>
      <c r="B289" s="40"/>
      <c r="C289" s="41"/>
      <c r="D289" s="239" t="s">
        <v>231</v>
      </c>
      <c r="E289" s="41"/>
      <c r="F289" s="270" t="s">
        <v>232</v>
      </c>
      <c r="G289" s="41"/>
      <c r="H289" s="41"/>
      <c r="I289" s="241"/>
      <c r="J289" s="41"/>
      <c r="K289" s="41"/>
      <c r="L289" s="45"/>
      <c r="M289" s="242"/>
      <c r="N289" s="243"/>
      <c r="O289" s="92"/>
      <c r="P289" s="92"/>
      <c r="Q289" s="92"/>
      <c r="R289" s="92"/>
      <c r="S289" s="92"/>
      <c r="T289" s="92"/>
      <c r="U289" s="93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231</v>
      </c>
      <c r="AU289" s="18" t="s">
        <v>88</v>
      </c>
    </row>
    <row r="290" s="13" customFormat="1">
      <c r="A290" s="13"/>
      <c r="B290" s="244"/>
      <c r="C290" s="245"/>
      <c r="D290" s="239" t="s">
        <v>161</v>
      </c>
      <c r="E290" s="246" t="s">
        <v>1</v>
      </c>
      <c r="F290" s="247" t="s">
        <v>380</v>
      </c>
      <c r="G290" s="245"/>
      <c r="H290" s="248">
        <v>0.23999999999999999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2"/>
      <c r="U290" s="25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4" t="s">
        <v>161</v>
      </c>
      <c r="AU290" s="254" t="s">
        <v>88</v>
      </c>
      <c r="AV290" s="13" t="s">
        <v>88</v>
      </c>
      <c r="AW290" s="13" t="s">
        <v>35</v>
      </c>
      <c r="AX290" s="13" t="s">
        <v>79</v>
      </c>
      <c r="AY290" s="254" t="s">
        <v>151</v>
      </c>
    </row>
    <row r="291" s="13" customFormat="1">
      <c r="A291" s="13"/>
      <c r="B291" s="244"/>
      <c r="C291" s="245"/>
      <c r="D291" s="239" t="s">
        <v>161</v>
      </c>
      <c r="E291" s="246" t="s">
        <v>1</v>
      </c>
      <c r="F291" s="247" t="s">
        <v>397</v>
      </c>
      <c r="G291" s="245"/>
      <c r="H291" s="248">
        <v>1.577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2"/>
      <c r="U291" s="25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4" t="s">
        <v>161</v>
      </c>
      <c r="AU291" s="254" t="s">
        <v>88</v>
      </c>
      <c r="AV291" s="13" t="s">
        <v>88</v>
      </c>
      <c r="AW291" s="13" t="s">
        <v>35</v>
      </c>
      <c r="AX291" s="13" t="s">
        <v>79</v>
      </c>
      <c r="AY291" s="254" t="s">
        <v>151</v>
      </c>
    </row>
    <row r="292" s="15" customFormat="1">
      <c r="A292" s="15"/>
      <c r="B292" s="271"/>
      <c r="C292" s="272"/>
      <c r="D292" s="239" t="s">
        <v>161</v>
      </c>
      <c r="E292" s="273" t="s">
        <v>1</v>
      </c>
      <c r="F292" s="274" t="s">
        <v>236</v>
      </c>
      <c r="G292" s="272"/>
      <c r="H292" s="275">
        <v>1.817</v>
      </c>
      <c r="I292" s="276"/>
      <c r="J292" s="272"/>
      <c r="K292" s="272"/>
      <c r="L292" s="277"/>
      <c r="M292" s="278"/>
      <c r="N292" s="279"/>
      <c r="O292" s="279"/>
      <c r="P292" s="279"/>
      <c r="Q292" s="279"/>
      <c r="R292" s="279"/>
      <c r="S292" s="279"/>
      <c r="T292" s="279"/>
      <c r="U292" s="280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1" t="s">
        <v>161</v>
      </c>
      <c r="AU292" s="281" t="s">
        <v>88</v>
      </c>
      <c r="AV292" s="15" t="s">
        <v>172</v>
      </c>
      <c r="AW292" s="15" t="s">
        <v>35</v>
      </c>
      <c r="AX292" s="15" t="s">
        <v>86</v>
      </c>
      <c r="AY292" s="281" t="s">
        <v>151</v>
      </c>
    </row>
    <row r="293" s="2" customFormat="1" ht="16.5" customHeight="1">
      <c r="A293" s="39"/>
      <c r="B293" s="40"/>
      <c r="C293" s="293" t="s">
        <v>398</v>
      </c>
      <c r="D293" s="293" t="s">
        <v>382</v>
      </c>
      <c r="E293" s="294" t="s">
        <v>399</v>
      </c>
      <c r="F293" s="295" t="s">
        <v>400</v>
      </c>
      <c r="G293" s="296" t="s">
        <v>363</v>
      </c>
      <c r="H293" s="297">
        <v>3.6339999999999999</v>
      </c>
      <c r="I293" s="298"/>
      <c r="J293" s="299">
        <f>ROUND(I293*H293,2)</f>
        <v>0</v>
      </c>
      <c r="K293" s="295" t="s">
        <v>227</v>
      </c>
      <c r="L293" s="300"/>
      <c r="M293" s="301" t="s">
        <v>1</v>
      </c>
      <c r="N293" s="302" t="s">
        <v>44</v>
      </c>
      <c r="O293" s="92"/>
      <c r="P293" s="235">
        <f>O293*H293</f>
        <v>0</v>
      </c>
      <c r="Q293" s="235">
        <v>1</v>
      </c>
      <c r="R293" s="235">
        <f>Q293*H293</f>
        <v>3.6339999999999999</v>
      </c>
      <c r="S293" s="235">
        <v>0</v>
      </c>
      <c r="T293" s="235">
        <f>S293*H293</f>
        <v>0</v>
      </c>
      <c r="U293" s="236" t="s">
        <v>1</v>
      </c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7" t="s">
        <v>287</v>
      </c>
      <c r="AT293" s="237" t="s">
        <v>382</v>
      </c>
      <c r="AU293" s="237" t="s">
        <v>88</v>
      </c>
      <c r="AY293" s="18" t="s">
        <v>151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8" t="s">
        <v>86</v>
      </c>
      <c r="BK293" s="238">
        <f>ROUND(I293*H293,2)</f>
        <v>0</v>
      </c>
      <c r="BL293" s="18" t="s">
        <v>172</v>
      </c>
      <c r="BM293" s="237" t="s">
        <v>401</v>
      </c>
    </row>
    <row r="294" s="2" customFormat="1">
      <c r="A294" s="39"/>
      <c r="B294" s="40"/>
      <c r="C294" s="41"/>
      <c r="D294" s="239" t="s">
        <v>160</v>
      </c>
      <c r="E294" s="41"/>
      <c r="F294" s="240" t="s">
        <v>400</v>
      </c>
      <c r="G294" s="41"/>
      <c r="H294" s="41"/>
      <c r="I294" s="241"/>
      <c r="J294" s="41"/>
      <c r="K294" s="41"/>
      <c r="L294" s="45"/>
      <c r="M294" s="242"/>
      <c r="N294" s="243"/>
      <c r="O294" s="92"/>
      <c r="P294" s="92"/>
      <c r="Q294" s="92"/>
      <c r="R294" s="92"/>
      <c r="S294" s="92"/>
      <c r="T294" s="92"/>
      <c r="U294" s="93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160</v>
      </c>
      <c r="AU294" s="18" t="s">
        <v>88</v>
      </c>
    </row>
    <row r="295" s="13" customFormat="1">
      <c r="A295" s="13"/>
      <c r="B295" s="244"/>
      <c r="C295" s="245"/>
      <c r="D295" s="239" t="s">
        <v>161</v>
      </c>
      <c r="E295" s="246" t="s">
        <v>1</v>
      </c>
      <c r="F295" s="247" t="s">
        <v>402</v>
      </c>
      <c r="G295" s="245"/>
      <c r="H295" s="248">
        <v>3.6339999999999999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2"/>
      <c r="U295" s="25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161</v>
      </c>
      <c r="AU295" s="254" t="s">
        <v>88</v>
      </c>
      <c r="AV295" s="13" t="s">
        <v>88</v>
      </c>
      <c r="AW295" s="13" t="s">
        <v>35</v>
      </c>
      <c r="AX295" s="13" t="s">
        <v>86</v>
      </c>
      <c r="AY295" s="254" t="s">
        <v>151</v>
      </c>
    </row>
    <row r="296" s="2" customFormat="1" ht="33" customHeight="1">
      <c r="A296" s="39"/>
      <c r="B296" s="40"/>
      <c r="C296" s="226" t="s">
        <v>403</v>
      </c>
      <c r="D296" s="226" t="s">
        <v>154</v>
      </c>
      <c r="E296" s="227" t="s">
        <v>404</v>
      </c>
      <c r="F296" s="228" t="s">
        <v>405</v>
      </c>
      <c r="G296" s="229" t="s">
        <v>226</v>
      </c>
      <c r="H296" s="230">
        <v>322</v>
      </c>
      <c r="I296" s="231"/>
      <c r="J296" s="232">
        <f>ROUND(I296*H296,2)</f>
        <v>0</v>
      </c>
      <c r="K296" s="228" t="s">
        <v>227</v>
      </c>
      <c r="L296" s="45"/>
      <c r="M296" s="233" t="s">
        <v>1</v>
      </c>
      <c r="N296" s="234" t="s">
        <v>44</v>
      </c>
      <c r="O296" s="92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5">
        <f>S296*H296</f>
        <v>0</v>
      </c>
      <c r="U296" s="236" t="s">
        <v>1</v>
      </c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7" t="s">
        <v>172</v>
      </c>
      <c r="AT296" s="237" t="s">
        <v>154</v>
      </c>
      <c r="AU296" s="237" t="s">
        <v>88</v>
      </c>
      <c r="AY296" s="18" t="s">
        <v>151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8" t="s">
        <v>86</v>
      </c>
      <c r="BK296" s="238">
        <f>ROUND(I296*H296,2)</f>
        <v>0</v>
      </c>
      <c r="BL296" s="18" t="s">
        <v>172</v>
      </c>
      <c r="BM296" s="237" t="s">
        <v>406</v>
      </c>
    </row>
    <row r="297" s="2" customFormat="1">
      <c r="A297" s="39"/>
      <c r="B297" s="40"/>
      <c r="C297" s="41"/>
      <c r="D297" s="239" t="s">
        <v>160</v>
      </c>
      <c r="E297" s="41"/>
      <c r="F297" s="240" t="s">
        <v>405</v>
      </c>
      <c r="G297" s="41"/>
      <c r="H297" s="41"/>
      <c r="I297" s="241"/>
      <c r="J297" s="41"/>
      <c r="K297" s="41"/>
      <c r="L297" s="45"/>
      <c r="M297" s="242"/>
      <c r="N297" s="243"/>
      <c r="O297" s="92"/>
      <c r="P297" s="92"/>
      <c r="Q297" s="92"/>
      <c r="R297" s="92"/>
      <c r="S297" s="92"/>
      <c r="T297" s="92"/>
      <c r="U297" s="93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160</v>
      </c>
      <c r="AU297" s="18" t="s">
        <v>88</v>
      </c>
    </row>
    <row r="298" s="2" customFormat="1">
      <c r="A298" s="39"/>
      <c r="B298" s="40"/>
      <c r="C298" s="41"/>
      <c r="D298" s="268" t="s">
        <v>229</v>
      </c>
      <c r="E298" s="41"/>
      <c r="F298" s="269" t="s">
        <v>407</v>
      </c>
      <c r="G298" s="41"/>
      <c r="H298" s="41"/>
      <c r="I298" s="241"/>
      <c r="J298" s="41"/>
      <c r="K298" s="41"/>
      <c r="L298" s="45"/>
      <c r="M298" s="242"/>
      <c r="N298" s="243"/>
      <c r="O298" s="92"/>
      <c r="P298" s="92"/>
      <c r="Q298" s="92"/>
      <c r="R298" s="92"/>
      <c r="S298" s="92"/>
      <c r="T298" s="92"/>
      <c r="U298" s="93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229</v>
      </c>
      <c r="AU298" s="18" t="s">
        <v>88</v>
      </c>
    </row>
    <row r="299" s="2" customFormat="1">
      <c r="A299" s="39"/>
      <c r="B299" s="40"/>
      <c r="C299" s="41"/>
      <c r="D299" s="239" t="s">
        <v>231</v>
      </c>
      <c r="E299" s="41"/>
      <c r="F299" s="270" t="s">
        <v>232</v>
      </c>
      <c r="G299" s="41"/>
      <c r="H299" s="41"/>
      <c r="I299" s="241"/>
      <c r="J299" s="41"/>
      <c r="K299" s="41"/>
      <c r="L299" s="45"/>
      <c r="M299" s="242"/>
      <c r="N299" s="243"/>
      <c r="O299" s="92"/>
      <c r="P299" s="92"/>
      <c r="Q299" s="92"/>
      <c r="R299" s="92"/>
      <c r="S299" s="92"/>
      <c r="T299" s="92"/>
      <c r="U299" s="93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231</v>
      </c>
      <c r="AU299" s="18" t="s">
        <v>88</v>
      </c>
    </row>
    <row r="300" s="14" customFormat="1">
      <c r="A300" s="14"/>
      <c r="B300" s="255"/>
      <c r="C300" s="256"/>
      <c r="D300" s="239" t="s">
        <v>161</v>
      </c>
      <c r="E300" s="257" t="s">
        <v>1</v>
      </c>
      <c r="F300" s="258" t="s">
        <v>408</v>
      </c>
      <c r="G300" s="256"/>
      <c r="H300" s="257" t="s">
        <v>1</v>
      </c>
      <c r="I300" s="259"/>
      <c r="J300" s="256"/>
      <c r="K300" s="256"/>
      <c r="L300" s="260"/>
      <c r="M300" s="261"/>
      <c r="N300" s="262"/>
      <c r="O300" s="262"/>
      <c r="P300" s="262"/>
      <c r="Q300" s="262"/>
      <c r="R300" s="262"/>
      <c r="S300" s="262"/>
      <c r="T300" s="262"/>
      <c r="U300" s="263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4" t="s">
        <v>161</v>
      </c>
      <c r="AU300" s="264" t="s">
        <v>88</v>
      </c>
      <c r="AV300" s="14" t="s">
        <v>86</v>
      </c>
      <c r="AW300" s="14" t="s">
        <v>35</v>
      </c>
      <c r="AX300" s="14" t="s">
        <v>79</v>
      </c>
      <c r="AY300" s="264" t="s">
        <v>151</v>
      </c>
    </row>
    <row r="301" s="13" customFormat="1">
      <c r="A301" s="13"/>
      <c r="B301" s="244"/>
      <c r="C301" s="245"/>
      <c r="D301" s="239" t="s">
        <v>161</v>
      </c>
      <c r="E301" s="246" t="s">
        <v>1</v>
      </c>
      <c r="F301" s="247" t="s">
        <v>409</v>
      </c>
      <c r="G301" s="245"/>
      <c r="H301" s="248">
        <v>322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2"/>
      <c r="U301" s="25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161</v>
      </c>
      <c r="AU301" s="254" t="s">
        <v>88</v>
      </c>
      <c r="AV301" s="13" t="s">
        <v>88</v>
      </c>
      <c r="AW301" s="13" t="s">
        <v>35</v>
      </c>
      <c r="AX301" s="13" t="s">
        <v>86</v>
      </c>
      <c r="AY301" s="254" t="s">
        <v>151</v>
      </c>
    </row>
    <row r="302" s="2" customFormat="1" ht="24.15" customHeight="1">
      <c r="A302" s="39"/>
      <c r="B302" s="40"/>
      <c r="C302" s="226" t="s">
        <v>410</v>
      </c>
      <c r="D302" s="226" t="s">
        <v>154</v>
      </c>
      <c r="E302" s="227" t="s">
        <v>411</v>
      </c>
      <c r="F302" s="228" t="s">
        <v>412</v>
      </c>
      <c r="G302" s="229" t="s">
        <v>226</v>
      </c>
      <c r="H302" s="230">
        <v>322</v>
      </c>
      <c r="I302" s="231"/>
      <c r="J302" s="232">
        <f>ROUND(I302*H302,2)</f>
        <v>0</v>
      </c>
      <c r="K302" s="228" t="s">
        <v>227</v>
      </c>
      <c r="L302" s="45"/>
      <c r="M302" s="233" t="s">
        <v>1</v>
      </c>
      <c r="N302" s="234" t="s">
        <v>44</v>
      </c>
      <c r="O302" s="92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5">
        <f>S302*H302</f>
        <v>0</v>
      </c>
      <c r="U302" s="236" t="s">
        <v>1</v>
      </c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7" t="s">
        <v>172</v>
      </c>
      <c r="AT302" s="237" t="s">
        <v>154</v>
      </c>
      <c r="AU302" s="237" t="s">
        <v>88</v>
      </c>
      <c r="AY302" s="18" t="s">
        <v>151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8" t="s">
        <v>86</v>
      </c>
      <c r="BK302" s="238">
        <f>ROUND(I302*H302,2)</f>
        <v>0</v>
      </c>
      <c r="BL302" s="18" t="s">
        <v>172</v>
      </c>
      <c r="BM302" s="237" t="s">
        <v>413</v>
      </c>
    </row>
    <row r="303" s="2" customFormat="1">
      <c r="A303" s="39"/>
      <c r="B303" s="40"/>
      <c r="C303" s="41"/>
      <c r="D303" s="239" t="s">
        <v>160</v>
      </c>
      <c r="E303" s="41"/>
      <c r="F303" s="240" t="s">
        <v>412</v>
      </c>
      <c r="G303" s="41"/>
      <c r="H303" s="41"/>
      <c r="I303" s="241"/>
      <c r="J303" s="41"/>
      <c r="K303" s="41"/>
      <c r="L303" s="45"/>
      <c r="M303" s="242"/>
      <c r="N303" s="243"/>
      <c r="O303" s="92"/>
      <c r="P303" s="92"/>
      <c r="Q303" s="92"/>
      <c r="R303" s="92"/>
      <c r="S303" s="92"/>
      <c r="T303" s="92"/>
      <c r="U303" s="93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160</v>
      </c>
      <c r="AU303" s="18" t="s">
        <v>88</v>
      </c>
    </row>
    <row r="304" s="2" customFormat="1">
      <c r="A304" s="39"/>
      <c r="B304" s="40"/>
      <c r="C304" s="41"/>
      <c r="D304" s="268" t="s">
        <v>229</v>
      </c>
      <c r="E304" s="41"/>
      <c r="F304" s="269" t="s">
        <v>414</v>
      </c>
      <c r="G304" s="41"/>
      <c r="H304" s="41"/>
      <c r="I304" s="241"/>
      <c r="J304" s="41"/>
      <c r="K304" s="41"/>
      <c r="L304" s="45"/>
      <c r="M304" s="242"/>
      <c r="N304" s="243"/>
      <c r="O304" s="92"/>
      <c r="P304" s="92"/>
      <c r="Q304" s="92"/>
      <c r="R304" s="92"/>
      <c r="S304" s="92"/>
      <c r="T304" s="92"/>
      <c r="U304" s="93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229</v>
      </c>
      <c r="AU304" s="18" t="s">
        <v>88</v>
      </c>
    </row>
    <row r="305" s="2" customFormat="1">
      <c r="A305" s="39"/>
      <c r="B305" s="40"/>
      <c r="C305" s="41"/>
      <c r="D305" s="239" t="s">
        <v>231</v>
      </c>
      <c r="E305" s="41"/>
      <c r="F305" s="270" t="s">
        <v>232</v>
      </c>
      <c r="G305" s="41"/>
      <c r="H305" s="41"/>
      <c r="I305" s="241"/>
      <c r="J305" s="41"/>
      <c r="K305" s="41"/>
      <c r="L305" s="45"/>
      <c r="M305" s="242"/>
      <c r="N305" s="243"/>
      <c r="O305" s="92"/>
      <c r="P305" s="92"/>
      <c r="Q305" s="92"/>
      <c r="R305" s="92"/>
      <c r="S305" s="92"/>
      <c r="T305" s="92"/>
      <c r="U305" s="93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231</v>
      </c>
      <c r="AU305" s="18" t="s">
        <v>88</v>
      </c>
    </row>
    <row r="306" s="2" customFormat="1" ht="16.5" customHeight="1">
      <c r="A306" s="39"/>
      <c r="B306" s="40"/>
      <c r="C306" s="293" t="s">
        <v>415</v>
      </c>
      <c r="D306" s="293" t="s">
        <v>382</v>
      </c>
      <c r="E306" s="294" t="s">
        <v>416</v>
      </c>
      <c r="F306" s="295" t="s">
        <v>417</v>
      </c>
      <c r="G306" s="296" t="s">
        <v>418</v>
      </c>
      <c r="H306" s="297">
        <v>6.4400000000000004</v>
      </c>
      <c r="I306" s="298"/>
      <c r="J306" s="299">
        <f>ROUND(I306*H306,2)</f>
        <v>0</v>
      </c>
      <c r="K306" s="295" t="s">
        <v>227</v>
      </c>
      <c r="L306" s="300"/>
      <c r="M306" s="301" t="s">
        <v>1</v>
      </c>
      <c r="N306" s="302" t="s">
        <v>44</v>
      </c>
      <c r="O306" s="92"/>
      <c r="P306" s="235">
        <f>O306*H306</f>
        <v>0</v>
      </c>
      <c r="Q306" s="235">
        <v>0.001</v>
      </c>
      <c r="R306" s="235">
        <f>Q306*H306</f>
        <v>0.0064400000000000004</v>
      </c>
      <c r="S306" s="235">
        <v>0</v>
      </c>
      <c r="T306" s="235">
        <f>S306*H306</f>
        <v>0</v>
      </c>
      <c r="U306" s="236" t="s">
        <v>1</v>
      </c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7" t="s">
        <v>287</v>
      </c>
      <c r="AT306" s="237" t="s">
        <v>382</v>
      </c>
      <c r="AU306" s="237" t="s">
        <v>88</v>
      </c>
      <c r="AY306" s="18" t="s">
        <v>151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8" t="s">
        <v>86</v>
      </c>
      <c r="BK306" s="238">
        <f>ROUND(I306*H306,2)</f>
        <v>0</v>
      </c>
      <c r="BL306" s="18" t="s">
        <v>172</v>
      </c>
      <c r="BM306" s="237" t="s">
        <v>419</v>
      </c>
    </row>
    <row r="307" s="2" customFormat="1">
      <c r="A307" s="39"/>
      <c r="B307" s="40"/>
      <c r="C307" s="41"/>
      <c r="D307" s="239" t="s">
        <v>160</v>
      </c>
      <c r="E307" s="41"/>
      <c r="F307" s="240" t="s">
        <v>417</v>
      </c>
      <c r="G307" s="41"/>
      <c r="H307" s="41"/>
      <c r="I307" s="241"/>
      <c r="J307" s="41"/>
      <c r="K307" s="41"/>
      <c r="L307" s="45"/>
      <c r="M307" s="242"/>
      <c r="N307" s="243"/>
      <c r="O307" s="92"/>
      <c r="P307" s="92"/>
      <c r="Q307" s="92"/>
      <c r="R307" s="92"/>
      <c r="S307" s="92"/>
      <c r="T307" s="92"/>
      <c r="U307" s="93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160</v>
      </c>
      <c r="AU307" s="18" t="s">
        <v>88</v>
      </c>
    </row>
    <row r="308" s="13" customFormat="1">
      <c r="A308" s="13"/>
      <c r="B308" s="244"/>
      <c r="C308" s="245"/>
      <c r="D308" s="239" t="s">
        <v>161</v>
      </c>
      <c r="E308" s="246" t="s">
        <v>1</v>
      </c>
      <c r="F308" s="247" t="s">
        <v>420</v>
      </c>
      <c r="G308" s="245"/>
      <c r="H308" s="248">
        <v>6.4400000000000004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2"/>
      <c r="U308" s="25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4" t="s">
        <v>161</v>
      </c>
      <c r="AU308" s="254" t="s">
        <v>88</v>
      </c>
      <c r="AV308" s="13" t="s">
        <v>88</v>
      </c>
      <c r="AW308" s="13" t="s">
        <v>35</v>
      </c>
      <c r="AX308" s="13" t="s">
        <v>86</v>
      </c>
      <c r="AY308" s="254" t="s">
        <v>151</v>
      </c>
    </row>
    <row r="309" s="2" customFormat="1" ht="24.15" customHeight="1">
      <c r="A309" s="39"/>
      <c r="B309" s="40"/>
      <c r="C309" s="226" t="s">
        <v>421</v>
      </c>
      <c r="D309" s="226" t="s">
        <v>154</v>
      </c>
      <c r="E309" s="227" t="s">
        <v>422</v>
      </c>
      <c r="F309" s="228" t="s">
        <v>423</v>
      </c>
      <c r="G309" s="229" t="s">
        <v>226</v>
      </c>
      <c r="H309" s="230">
        <v>322</v>
      </c>
      <c r="I309" s="231"/>
      <c r="J309" s="232">
        <f>ROUND(I309*H309,2)</f>
        <v>0</v>
      </c>
      <c r="K309" s="228" t="s">
        <v>227</v>
      </c>
      <c r="L309" s="45"/>
      <c r="M309" s="233" t="s">
        <v>1</v>
      </c>
      <c r="N309" s="234" t="s">
        <v>44</v>
      </c>
      <c r="O309" s="92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5">
        <f>S309*H309</f>
        <v>0</v>
      </c>
      <c r="U309" s="236" t="s">
        <v>1</v>
      </c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7" t="s">
        <v>172</v>
      </c>
      <c r="AT309" s="237" t="s">
        <v>154</v>
      </c>
      <c r="AU309" s="237" t="s">
        <v>88</v>
      </c>
      <c r="AY309" s="18" t="s">
        <v>151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8" t="s">
        <v>86</v>
      </c>
      <c r="BK309" s="238">
        <f>ROUND(I309*H309,2)</f>
        <v>0</v>
      </c>
      <c r="BL309" s="18" t="s">
        <v>172</v>
      </c>
      <c r="BM309" s="237" t="s">
        <v>424</v>
      </c>
    </row>
    <row r="310" s="2" customFormat="1">
      <c r="A310" s="39"/>
      <c r="B310" s="40"/>
      <c r="C310" s="41"/>
      <c r="D310" s="239" t="s">
        <v>160</v>
      </c>
      <c r="E310" s="41"/>
      <c r="F310" s="240" t="s">
        <v>423</v>
      </c>
      <c r="G310" s="41"/>
      <c r="H310" s="41"/>
      <c r="I310" s="241"/>
      <c r="J310" s="41"/>
      <c r="K310" s="41"/>
      <c r="L310" s="45"/>
      <c r="M310" s="242"/>
      <c r="N310" s="243"/>
      <c r="O310" s="92"/>
      <c r="P310" s="92"/>
      <c r="Q310" s="92"/>
      <c r="R310" s="92"/>
      <c r="S310" s="92"/>
      <c r="T310" s="92"/>
      <c r="U310" s="93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160</v>
      </c>
      <c r="AU310" s="18" t="s">
        <v>88</v>
      </c>
    </row>
    <row r="311" s="2" customFormat="1">
      <c r="A311" s="39"/>
      <c r="B311" s="40"/>
      <c r="C311" s="41"/>
      <c r="D311" s="268" t="s">
        <v>229</v>
      </c>
      <c r="E311" s="41"/>
      <c r="F311" s="269" t="s">
        <v>425</v>
      </c>
      <c r="G311" s="41"/>
      <c r="H311" s="41"/>
      <c r="I311" s="241"/>
      <c r="J311" s="41"/>
      <c r="K311" s="41"/>
      <c r="L311" s="45"/>
      <c r="M311" s="242"/>
      <c r="N311" s="243"/>
      <c r="O311" s="92"/>
      <c r="P311" s="92"/>
      <c r="Q311" s="92"/>
      <c r="R311" s="92"/>
      <c r="S311" s="92"/>
      <c r="T311" s="92"/>
      <c r="U311" s="93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229</v>
      </c>
      <c r="AU311" s="18" t="s">
        <v>88</v>
      </c>
    </row>
    <row r="312" s="2" customFormat="1">
      <c r="A312" s="39"/>
      <c r="B312" s="40"/>
      <c r="C312" s="41"/>
      <c r="D312" s="239" t="s">
        <v>231</v>
      </c>
      <c r="E312" s="41"/>
      <c r="F312" s="270" t="s">
        <v>232</v>
      </c>
      <c r="G312" s="41"/>
      <c r="H312" s="41"/>
      <c r="I312" s="241"/>
      <c r="J312" s="41"/>
      <c r="K312" s="41"/>
      <c r="L312" s="45"/>
      <c r="M312" s="242"/>
      <c r="N312" s="243"/>
      <c r="O312" s="92"/>
      <c r="P312" s="92"/>
      <c r="Q312" s="92"/>
      <c r="R312" s="92"/>
      <c r="S312" s="92"/>
      <c r="T312" s="92"/>
      <c r="U312" s="93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231</v>
      </c>
      <c r="AU312" s="18" t="s">
        <v>88</v>
      </c>
    </row>
    <row r="313" s="2" customFormat="1" ht="24.15" customHeight="1">
      <c r="A313" s="39"/>
      <c r="B313" s="40"/>
      <c r="C313" s="226" t="s">
        <v>426</v>
      </c>
      <c r="D313" s="226" t="s">
        <v>154</v>
      </c>
      <c r="E313" s="227" t="s">
        <v>427</v>
      </c>
      <c r="F313" s="228" t="s">
        <v>428</v>
      </c>
      <c r="G313" s="229" t="s">
        <v>226</v>
      </c>
      <c r="H313" s="230">
        <v>630.98800000000006</v>
      </c>
      <c r="I313" s="231"/>
      <c r="J313" s="232">
        <f>ROUND(I313*H313,2)</f>
        <v>0</v>
      </c>
      <c r="K313" s="228" t="s">
        <v>227</v>
      </c>
      <c r="L313" s="45"/>
      <c r="M313" s="233" t="s">
        <v>1</v>
      </c>
      <c r="N313" s="234" t="s">
        <v>44</v>
      </c>
      <c r="O313" s="92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5">
        <f>S313*H313</f>
        <v>0</v>
      </c>
      <c r="U313" s="236" t="s">
        <v>1</v>
      </c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7" t="s">
        <v>172</v>
      </c>
      <c r="AT313" s="237" t="s">
        <v>154</v>
      </c>
      <c r="AU313" s="237" t="s">
        <v>88</v>
      </c>
      <c r="AY313" s="18" t="s">
        <v>151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8" t="s">
        <v>86</v>
      </c>
      <c r="BK313" s="238">
        <f>ROUND(I313*H313,2)</f>
        <v>0</v>
      </c>
      <c r="BL313" s="18" t="s">
        <v>172</v>
      </c>
      <c r="BM313" s="237" t="s">
        <v>429</v>
      </c>
    </row>
    <row r="314" s="2" customFormat="1">
      <c r="A314" s="39"/>
      <c r="B314" s="40"/>
      <c r="C314" s="41"/>
      <c r="D314" s="239" t="s">
        <v>160</v>
      </c>
      <c r="E314" s="41"/>
      <c r="F314" s="240" t="s">
        <v>428</v>
      </c>
      <c r="G314" s="41"/>
      <c r="H314" s="41"/>
      <c r="I314" s="241"/>
      <c r="J314" s="41"/>
      <c r="K314" s="41"/>
      <c r="L314" s="45"/>
      <c r="M314" s="242"/>
      <c r="N314" s="243"/>
      <c r="O314" s="92"/>
      <c r="P314" s="92"/>
      <c r="Q314" s="92"/>
      <c r="R314" s="92"/>
      <c r="S314" s="92"/>
      <c r="T314" s="92"/>
      <c r="U314" s="93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160</v>
      </c>
      <c r="AU314" s="18" t="s">
        <v>88</v>
      </c>
    </row>
    <row r="315" s="2" customFormat="1">
      <c r="A315" s="39"/>
      <c r="B315" s="40"/>
      <c r="C315" s="41"/>
      <c r="D315" s="268" t="s">
        <v>229</v>
      </c>
      <c r="E315" s="41"/>
      <c r="F315" s="269" t="s">
        <v>430</v>
      </c>
      <c r="G315" s="41"/>
      <c r="H315" s="41"/>
      <c r="I315" s="241"/>
      <c r="J315" s="41"/>
      <c r="K315" s="41"/>
      <c r="L315" s="45"/>
      <c r="M315" s="242"/>
      <c r="N315" s="243"/>
      <c r="O315" s="92"/>
      <c r="P315" s="92"/>
      <c r="Q315" s="92"/>
      <c r="R315" s="92"/>
      <c r="S315" s="92"/>
      <c r="T315" s="92"/>
      <c r="U315" s="93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229</v>
      </c>
      <c r="AU315" s="18" t="s">
        <v>88</v>
      </c>
    </row>
    <row r="316" s="2" customFormat="1">
      <c r="A316" s="39"/>
      <c r="B316" s="40"/>
      <c r="C316" s="41"/>
      <c r="D316" s="239" t="s">
        <v>231</v>
      </c>
      <c r="E316" s="41"/>
      <c r="F316" s="270" t="s">
        <v>232</v>
      </c>
      <c r="G316" s="41"/>
      <c r="H316" s="41"/>
      <c r="I316" s="241"/>
      <c r="J316" s="41"/>
      <c r="K316" s="41"/>
      <c r="L316" s="45"/>
      <c r="M316" s="242"/>
      <c r="N316" s="243"/>
      <c r="O316" s="92"/>
      <c r="P316" s="92"/>
      <c r="Q316" s="92"/>
      <c r="R316" s="92"/>
      <c r="S316" s="92"/>
      <c r="T316" s="92"/>
      <c r="U316" s="93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231</v>
      </c>
      <c r="AU316" s="18" t="s">
        <v>88</v>
      </c>
    </row>
    <row r="317" s="13" customFormat="1">
      <c r="A317" s="13"/>
      <c r="B317" s="244"/>
      <c r="C317" s="245"/>
      <c r="D317" s="239" t="s">
        <v>161</v>
      </c>
      <c r="E317" s="246" t="s">
        <v>1</v>
      </c>
      <c r="F317" s="247" t="s">
        <v>431</v>
      </c>
      <c r="G317" s="245"/>
      <c r="H317" s="248">
        <v>630.98800000000006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2"/>
      <c r="U317" s="25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161</v>
      </c>
      <c r="AU317" s="254" t="s">
        <v>88</v>
      </c>
      <c r="AV317" s="13" t="s">
        <v>88</v>
      </c>
      <c r="AW317" s="13" t="s">
        <v>35</v>
      </c>
      <c r="AX317" s="13" t="s">
        <v>86</v>
      </c>
      <c r="AY317" s="254" t="s">
        <v>151</v>
      </c>
    </row>
    <row r="318" s="12" customFormat="1" ht="22.8" customHeight="1">
      <c r="A318" s="12"/>
      <c r="B318" s="210"/>
      <c r="C318" s="211"/>
      <c r="D318" s="212" t="s">
        <v>78</v>
      </c>
      <c r="E318" s="224" t="s">
        <v>167</v>
      </c>
      <c r="F318" s="224" t="s">
        <v>432</v>
      </c>
      <c r="G318" s="211"/>
      <c r="H318" s="211"/>
      <c r="I318" s="214"/>
      <c r="J318" s="225">
        <f>BK318</f>
        <v>0</v>
      </c>
      <c r="K318" s="211"/>
      <c r="L318" s="216"/>
      <c r="M318" s="217"/>
      <c r="N318" s="218"/>
      <c r="O318" s="218"/>
      <c r="P318" s="219">
        <f>SUM(P319:P333)</f>
        <v>0</v>
      </c>
      <c r="Q318" s="218"/>
      <c r="R318" s="219">
        <f>SUM(R319:R333)</f>
        <v>11.635020000000001</v>
      </c>
      <c r="S318" s="218"/>
      <c r="T318" s="219">
        <f>SUM(T319:T333)</f>
        <v>0</v>
      </c>
      <c r="U318" s="220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86</v>
      </c>
      <c r="AT318" s="222" t="s">
        <v>78</v>
      </c>
      <c r="AU318" s="222" t="s">
        <v>86</v>
      </c>
      <c r="AY318" s="221" t="s">
        <v>151</v>
      </c>
      <c r="BK318" s="223">
        <f>SUM(BK319:BK333)</f>
        <v>0</v>
      </c>
    </row>
    <row r="319" s="2" customFormat="1" ht="24.15" customHeight="1">
      <c r="A319" s="39"/>
      <c r="B319" s="40"/>
      <c r="C319" s="226" t="s">
        <v>433</v>
      </c>
      <c r="D319" s="226" t="s">
        <v>154</v>
      </c>
      <c r="E319" s="227" t="s">
        <v>434</v>
      </c>
      <c r="F319" s="228" t="s">
        <v>435</v>
      </c>
      <c r="G319" s="229" t="s">
        <v>186</v>
      </c>
      <c r="H319" s="230">
        <v>66</v>
      </c>
      <c r="I319" s="231"/>
      <c r="J319" s="232">
        <f>ROUND(I319*H319,2)</f>
        <v>0</v>
      </c>
      <c r="K319" s="228" t="s">
        <v>227</v>
      </c>
      <c r="L319" s="45"/>
      <c r="M319" s="233" t="s">
        <v>1</v>
      </c>
      <c r="N319" s="234" t="s">
        <v>44</v>
      </c>
      <c r="O319" s="92"/>
      <c r="P319" s="235">
        <f>O319*H319</f>
        <v>0</v>
      </c>
      <c r="Q319" s="235">
        <v>0.033509999999999998</v>
      </c>
      <c r="R319" s="235">
        <f>Q319*H319</f>
        <v>2.2116599999999997</v>
      </c>
      <c r="S319" s="235">
        <v>0</v>
      </c>
      <c r="T319" s="235">
        <f>S319*H319</f>
        <v>0</v>
      </c>
      <c r="U319" s="236" t="s">
        <v>1</v>
      </c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7" t="s">
        <v>172</v>
      </c>
      <c r="AT319" s="237" t="s">
        <v>154</v>
      </c>
      <c r="AU319" s="237" t="s">
        <v>88</v>
      </c>
      <c r="AY319" s="18" t="s">
        <v>151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8" t="s">
        <v>86</v>
      </c>
      <c r="BK319" s="238">
        <f>ROUND(I319*H319,2)</f>
        <v>0</v>
      </c>
      <c r="BL319" s="18" t="s">
        <v>172</v>
      </c>
      <c r="BM319" s="237" t="s">
        <v>436</v>
      </c>
    </row>
    <row r="320" s="2" customFormat="1">
      <c r="A320" s="39"/>
      <c r="B320" s="40"/>
      <c r="C320" s="41"/>
      <c r="D320" s="239" t="s">
        <v>160</v>
      </c>
      <c r="E320" s="41"/>
      <c r="F320" s="240" t="s">
        <v>435</v>
      </c>
      <c r="G320" s="41"/>
      <c r="H320" s="41"/>
      <c r="I320" s="241"/>
      <c r="J320" s="41"/>
      <c r="K320" s="41"/>
      <c r="L320" s="45"/>
      <c r="M320" s="242"/>
      <c r="N320" s="243"/>
      <c r="O320" s="92"/>
      <c r="P320" s="92"/>
      <c r="Q320" s="92"/>
      <c r="R320" s="92"/>
      <c r="S320" s="92"/>
      <c r="T320" s="92"/>
      <c r="U320" s="93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160</v>
      </c>
      <c r="AU320" s="18" t="s">
        <v>88</v>
      </c>
    </row>
    <row r="321" s="2" customFormat="1">
      <c r="A321" s="39"/>
      <c r="B321" s="40"/>
      <c r="C321" s="41"/>
      <c r="D321" s="268" t="s">
        <v>229</v>
      </c>
      <c r="E321" s="41"/>
      <c r="F321" s="269" t="s">
        <v>437</v>
      </c>
      <c r="G321" s="41"/>
      <c r="H321" s="41"/>
      <c r="I321" s="241"/>
      <c r="J321" s="41"/>
      <c r="K321" s="41"/>
      <c r="L321" s="45"/>
      <c r="M321" s="242"/>
      <c r="N321" s="243"/>
      <c r="O321" s="92"/>
      <c r="P321" s="92"/>
      <c r="Q321" s="92"/>
      <c r="R321" s="92"/>
      <c r="S321" s="92"/>
      <c r="T321" s="92"/>
      <c r="U321" s="93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229</v>
      </c>
      <c r="AU321" s="18" t="s">
        <v>88</v>
      </c>
    </row>
    <row r="322" s="14" customFormat="1">
      <c r="A322" s="14"/>
      <c r="B322" s="255"/>
      <c r="C322" s="256"/>
      <c r="D322" s="239" t="s">
        <v>161</v>
      </c>
      <c r="E322" s="257" t="s">
        <v>1</v>
      </c>
      <c r="F322" s="258" t="s">
        <v>438</v>
      </c>
      <c r="G322" s="256"/>
      <c r="H322" s="257" t="s">
        <v>1</v>
      </c>
      <c r="I322" s="259"/>
      <c r="J322" s="256"/>
      <c r="K322" s="256"/>
      <c r="L322" s="260"/>
      <c r="M322" s="261"/>
      <c r="N322" s="262"/>
      <c r="O322" s="262"/>
      <c r="P322" s="262"/>
      <c r="Q322" s="262"/>
      <c r="R322" s="262"/>
      <c r="S322" s="262"/>
      <c r="T322" s="262"/>
      <c r="U322" s="263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4" t="s">
        <v>161</v>
      </c>
      <c r="AU322" s="264" t="s">
        <v>88</v>
      </c>
      <c r="AV322" s="14" t="s">
        <v>86</v>
      </c>
      <c r="AW322" s="14" t="s">
        <v>35</v>
      </c>
      <c r="AX322" s="14" t="s">
        <v>79</v>
      </c>
      <c r="AY322" s="264" t="s">
        <v>151</v>
      </c>
    </row>
    <row r="323" s="13" customFormat="1">
      <c r="A323" s="13"/>
      <c r="B323" s="244"/>
      <c r="C323" s="245"/>
      <c r="D323" s="239" t="s">
        <v>161</v>
      </c>
      <c r="E323" s="246" t="s">
        <v>1</v>
      </c>
      <c r="F323" s="247" t="s">
        <v>439</v>
      </c>
      <c r="G323" s="245"/>
      <c r="H323" s="248">
        <v>66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2"/>
      <c r="U323" s="25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4" t="s">
        <v>161</v>
      </c>
      <c r="AU323" s="254" t="s">
        <v>88</v>
      </c>
      <c r="AV323" s="13" t="s">
        <v>88</v>
      </c>
      <c r="AW323" s="13" t="s">
        <v>35</v>
      </c>
      <c r="AX323" s="13" t="s">
        <v>86</v>
      </c>
      <c r="AY323" s="254" t="s">
        <v>151</v>
      </c>
    </row>
    <row r="324" s="2" customFormat="1" ht="24.15" customHeight="1">
      <c r="A324" s="39"/>
      <c r="B324" s="40"/>
      <c r="C324" s="293" t="s">
        <v>440</v>
      </c>
      <c r="D324" s="293" t="s">
        <v>382</v>
      </c>
      <c r="E324" s="294" t="s">
        <v>441</v>
      </c>
      <c r="F324" s="295" t="s">
        <v>442</v>
      </c>
      <c r="G324" s="296" t="s">
        <v>186</v>
      </c>
      <c r="H324" s="297">
        <v>66</v>
      </c>
      <c r="I324" s="298"/>
      <c r="J324" s="299">
        <f>ROUND(I324*H324,2)</f>
        <v>0</v>
      </c>
      <c r="K324" s="295" t="s">
        <v>227</v>
      </c>
      <c r="L324" s="300"/>
      <c r="M324" s="301" t="s">
        <v>1</v>
      </c>
      <c r="N324" s="302" t="s">
        <v>44</v>
      </c>
      <c r="O324" s="92"/>
      <c r="P324" s="235">
        <f>O324*H324</f>
        <v>0</v>
      </c>
      <c r="Q324" s="235">
        <v>0.010999999999999999</v>
      </c>
      <c r="R324" s="235">
        <f>Q324*H324</f>
        <v>0.72599999999999998</v>
      </c>
      <c r="S324" s="235">
        <v>0</v>
      </c>
      <c r="T324" s="235">
        <f>S324*H324</f>
        <v>0</v>
      </c>
      <c r="U324" s="236" t="s">
        <v>1</v>
      </c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7" t="s">
        <v>287</v>
      </c>
      <c r="AT324" s="237" t="s">
        <v>382</v>
      </c>
      <c r="AU324" s="237" t="s">
        <v>88</v>
      </c>
      <c r="AY324" s="18" t="s">
        <v>151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8" t="s">
        <v>86</v>
      </c>
      <c r="BK324" s="238">
        <f>ROUND(I324*H324,2)</f>
        <v>0</v>
      </c>
      <c r="BL324" s="18" t="s">
        <v>172</v>
      </c>
      <c r="BM324" s="237" t="s">
        <v>443</v>
      </c>
    </row>
    <row r="325" s="2" customFormat="1">
      <c r="A325" s="39"/>
      <c r="B325" s="40"/>
      <c r="C325" s="41"/>
      <c r="D325" s="239" t="s">
        <v>160</v>
      </c>
      <c r="E325" s="41"/>
      <c r="F325" s="240" t="s">
        <v>442</v>
      </c>
      <c r="G325" s="41"/>
      <c r="H325" s="41"/>
      <c r="I325" s="241"/>
      <c r="J325" s="41"/>
      <c r="K325" s="41"/>
      <c r="L325" s="45"/>
      <c r="M325" s="242"/>
      <c r="N325" s="243"/>
      <c r="O325" s="92"/>
      <c r="P325" s="92"/>
      <c r="Q325" s="92"/>
      <c r="R325" s="92"/>
      <c r="S325" s="92"/>
      <c r="T325" s="92"/>
      <c r="U325" s="93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160</v>
      </c>
      <c r="AU325" s="18" t="s">
        <v>88</v>
      </c>
    </row>
    <row r="326" s="2" customFormat="1" ht="24.15" customHeight="1">
      <c r="A326" s="39"/>
      <c r="B326" s="40"/>
      <c r="C326" s="226" t="s">
        <v>444</v>
      </c>
      <c r="D326" s="226" t="s">
        <v>154</v>
      </c>
      <c r="E326" s="227" t="s">
        <v>445</v>
      </c>
      <c r="F326" s="228" t="s">
        <v>446</v>
      </c>
      <c r="G326" s="229" t="s">
        <v>186</v>
      </c>
      <c r="H326" s="230">
        <v>93</v>
      </c>
      <c r="I326" s="231"/>
      <c r="J326" s="232">
        <f>ROUND(I326*H326,2)</f>
        <v>0</v>
      </c>
      <c r="K326" s="228" t="s">
        <v>227</v>
      </c>
      <c r="L326" s="45"/>
      <c r="M326" s="233" t="s">
        <v>1</v>
      </c>
      <c r="N326" s="234" t="s">
        <v>44</v>
      </c>
      <c r="O326" s="92"/>
      <c r="P326" s="235">
        <f>O326*H326</f>
        <v>0</v>
      </c>
      <c r="Q326" s="235">
        <v>0.067019999999999996</v>
      </c>
      <c r="R326" s="235">
        <f>Q326*H326</f>
        <v>6.2328599999999996</v>
      </c>
      <c r="S326" s="235">
        <v>0</v>
      </c>
      <c r="T326" s="235">
        <f>S326*H326</f>
        <v>0</v>
      </c>
      <c r="U326" s="236" t="s">
        <v>1</v>
      </c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7" t="s">
        <v>172</v>
      </c>
      <c r="AT326" s="237" t="s">
        <v>154</v>
      </c>
      <c r="AU326" s="237" t="s">
        <v>88</v>
      </c>
      <c r="AY326" s="18" t="s">
        <v>151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8" t="s">
        <v>86</v>
      </c>
      <c r="BK326" s="238">
        <f>ROUND(I326*H326,2)</f>
        <v>0</v>
      </c>
      <c r="BL326" s="18" t="s">
        <v>172</v>
      </c>
      <c r="BM326" s="237" t="s">
        <v>447</v>
      </c>
    </row>
    <row r="327" s="2" customFormat="1">
      <c r="A327" s="39"/>
      <c r="B327" s="40"/>
      <c r="C327" s="41"/>
      <c r="D327" s="239" t="s">
        <v>160</v>
      </c>
      <c r="E327" s="41"/>
      <c r="F327" s="240" t="s">
        <v>446</v>
      </c>
      <c r="G327" s="41"/>
      <c r="H327" s="41"/>
      <c r="I327" s="241"/>
      <c r="J327" s="41"/>
      <c r="K327" s="41"/>
      <c r="L327" s="45"/>
      <c r="M327" s="242"/>
      <c r="N327" s="243"/>
      <c r="O327" s="92"/>
      <c r="P327" s="92"/>
      <c r="Q327" s="92"/>
      <c r="R327" s="92"/>
      <c r="S327" s="92"/>
      <c r="T327" s="92"/>
      <c r="U327" s="93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160</v>
      </c>
      <c r="AU327" s="18" t="s">
        <v>88</v>
      </c>
    </row>
    <row r="328" s="2" customFormat="1">
      <c r="A328" s="39"/>
      <c r="B328" s="40"/>
      <c r="C328" s="41"/>
      <c r="D328" s="268" t="s">
        <v>229</v>
      </c>
      <c r="E328" s="41"/>
      <c r="F328" s="269" t="s">
        <v>448</v>
      </c>
      <c r="G328" s="41"/>
      <c r="H328" s="41"/>
      <c r="I328" s="241"/>
      <c r="J328" s="41"/>
      <c r="K328" s="41"/>
      <c r="L328" s="45"/>
      <c r="M328" s="242"/>
      <c r="N328" s="243"/>
      <c r="O328" s="92"/>
      <c r="P328" s="92"/>
      <c r="Q328" s="92"/>
      <c r="R328" s="92"/>
      <c r="S328" s="92"/>
      <c r="T328" s="92"/>
      <c r="U328" s="93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229</v>
      </c>
      <c r="AU328" s="18" t="s">
        <v>88</v>
      </c>
    </row>
    <row r="329" s="13" customFormat="1">
      <c r="A329" s="13"/>
      <c r="B329" s="244"/>
      <c r="C329" s="245"/>
      <c r="D329" s="239" t="s">
        <v>161</v>
      </c>
      <c r="E329" s="246" t="s">
        <v>1</v>
      </c>
      <c r="F329" s="247" t="s">
        <v>449</v>
      </c>
      <c r="G329" s="245"/>
      <c r="H329" s="248">
        <v>28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2"/>
      <c r="U329" s="25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161</v>
      </c>
      <c r="AU329" s="254" t="s">
        <v>88</v>
      </c>
      <c r="AV329" s="13" t="s">
        <v>88</v>
      </c>
      <c r="AW329" s="13" t="s">
        <v>35</v>
      </c>
      <c r="AX329" s="13" t="s">
        <v>79</v>
      </c>
      <c r="AY329" s="254" t="s">
        <v>151</v>
      </c>
    </row>
    <row r="330" s="13" customFormat="1">
      <c r="A330" s="13"/>
      <c r="B330" s="244"/>
      <c r="C330" s="245"/>
      <c r="D330" s="239" t="s">
        <v>161</v>
      </c>
      <c r="E330" s="246" t="s">
        <v>1</v>
      </c>
      <c r="F330" s="247" t="s">
        <v>450</v>
      </c>
      <c r="G330" s="245"/>
      <c r="H330" s="248">
        <v>65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2"/>
      <c r="U330" s="25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4" t="s">
        <v>161</v>
      </c>
      <c r="AU330" s="254" t="s">
        <v>88</v>
      </c>
      <c r="AV330" s="13" t="s">
        <v>88</v>
      </c>
      <c r="AW330" s="13" t="s">
        <v>35</v>
      </c>
      <c r="AX330" s="13" t="s">
        <v>79</v>
      </c>
      <c r="AY330" s="254" t="s">
        <v>151</v>
      </c>
    </row>
    <row r="331" s="15" customFormat="1">
      <c r="A331" s="15"/>
      <c r="B331" s="271"/>
      <c r="C331" s="272"/>
      <c r="D331" s="239" t="s">
        <v>161</v>
      </c>
      <c r="E331" s="273" t="s">
        <v>1</v>
      </c>
      <c r="F331" s="274" t="s">
        <v>236</v>
      </c>
      <c r="G331" s="272"/>
      <c r="H331" s="275">
        <v>93</v>
      </c>
      <c r="I331" s="276"/>
      <c r="J331" s="272"/>
      <c r="K331" s="272"/>
      <c r="L331" s="277"/>
      <c r="M331" s="278"/>
      <c r="N331" s="279"/>
      <c r="O331" s="279"/>
      <c r="P331" s="279"/>
      <c r="Q331" s="279"/>
      <c r="R331" s="279"/>
      <c r="S331" s="279"/>
      <c r="T331" s="279"/>
      <c r="U331" s="280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1" t="s">
        <v>161</v>
      </c>
      <c r="AU331" s="281" t="s">
        <v>88</v>
      </c>
      <c r="AV331" s="15" t="s">
        <v>172</v>
      </c>
      <c r="AW331" s="15" t="s">
        <v>35</v>
      </c>
      <c r="AX331" s="15" t="s">
        <v>86</v>
      </c>
      <c r="AY331" s="281" t="s">
        <v>151</v>
      </c>
    </row>
    <row r="332" s="2" customFormat="1" ht="16.5" customHeight="1">
      <c r="A332" s="39"/>
      <c r="B332" s="40"/>
      <c r="C332" s="293" t="s">
        <v>451</v>
      </c>
      <c r="D332" s="293" t="s">
        <v>382</v>
      </c>
      <c r="E332" s="294" t="s">
        <v>452</v>
      </c>
      <c r="F332" s="295" t="s">
        <v>453</v>
      </c>
      <c r="G332" s="296" t="s">
        <v>186</v>
      </c>
      <c r="H332" s="297">
        <v>93</v>
      </c>
      <c r="I332" s="298"/>
      <c r="J332" s="299">
        <f>ROUND(I332*H332,2)</f>
        <v>0</v>
      </c>
      <c r="K332" s="295" t="s">
        <v>1</v>
      </c>
      <c r="L332" s="300"/>
      <c r="M332" s="301" t="s">
        <v>1</v>
      </c>
      <c r="N332" s="302" t="s">
        <v>44</v>
      </c>
      <c r="O332" s="92"/>
      <c r="P332" s="235">
        <f>O332*H332</f>
        <v>0</v>
      </c>
      <c r="Q332" s="235">
        <v>0.026499999999999999</v>
      </c>
      <c r="R332" s="235">
        <f>Q332*H332</f>
        <v>2.4645000000000001</v>
      </c>
      <c r="S332" s="235">
        <v>0</v>
      </c>
      <c r="T332" s="235">
        <f>S332*H332</f>
        <v>0</v>
      </c>
      <c r="U332" s="236" t="s">
        <v>1</v>
      </c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7" t="s">
        <v>287</v>
      </c>
      <c r="AT332" s="237" t="s">
        <v>382</v>
      </c>
      <c r="AU332" s="237" t="s">
        <v>88</v>
      </c>
      <c r="AY332" s="18" t="s">
        <v>151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8" t="s">
        <v>86</v>
      </c>
      <c r="BK332" s="238">
        <f>ROUND(I332*H332,2)</f>
        <v>0</v>
      </c>
      <c r="BL332" s="18" t="s">
        <v>172</v>
      </c>
      <c r="BM332" s="237" t="s">
        <v>454</v>
      </c>
    </row>
    <row r="333" s="2" customFormat="1">
      <c r="A333" s="39"/>
      <c r="B333" s="40"/>
      <c r="C333" s="41"/>
      <c r="D333" s="239" t="s">
        <v>160</v>
      </c>
      <c r="E333" s="41"/>
      <c r="F333" s="240" t="s">
        <v>453</v>
      </c>
      <c r="G333" s="41"/>
      <c r="H333" s="41"/>
      <c r="I333" s="241"/>
      <c r="J333" s="41"/>
      <c r="K333" s="41"/>
      <c r="L333" s="45"/>
      <c r="M333" s="242"/>
      <c r="N333" s="243"/>
      <c r="O333" s="92"/>
      <c r="P333" s="92"/>
      <c r="Q333" s="92"/>
      <c r="R333" s="92"/>
      <c r="S333" s="92"/>
      <c r="T333" s="92"/>
      <c r="U333" s="93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160</v>
      </c>
      <c r="AU333" s="18" t="s">
        <v>88</v>
      </c>
    </row>
    <row r="334" s="12" customFormat="1" ht="22.8" customHeight="1">
      <c r="A334" s="12"/>
      <c r="B334" s="210"/>
      <c r="C334" s="211"/>
      <c r="D334" s="212" t="s">
        <v>78</v>
      </c>
      <c r="E334" s="224" t="s">
        <v>172</v>
      </c>
      <c r="F334" s="224" t="s">
        <v>455</v>
      </c>
      <c r="G334" s="211"/>
      <c r="H334" s="211"/>
      <c r="I334" s="214"/>
      <c r="J334" s="225">
        <f>BK334</f>
        <v>0</v>
      </c>
      <c r="K334" s="211"/>
      <c r="L334" s="216"/>
      <c r="M334" s="217"/>
      <c r="N334" s="218"/>
      <c r="O334" s="218"/>
      <c r="P334" s="219">
        <f>SUM(P335:P362)</f>
        <v>0</v>
      </c>
      <c r="Q334" s="218"/>
      <c r="R334" s="219">
        <f>SUM(R335:R362)</f>
        <v>115.45033549999999</v>
      </c>
      <c r="S334" s="218"/>
      <c r="T334" s="219">
        <f>SUM(T335:T362)</f>
        <v>0</v>
      </c>
      <c r="U334" s="220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1" t="s">
        <v>86</v>
      </c>
      <c r="AT334" s="222" t="s">
        <v>78</v>
      </c>
      <c r="AU334" s="222" t="s">
        <v>86</v>
      </c>
      <c r="AY334" s="221" t="s">
        <v>151</v>
      </c>
      <c r="BK334" s="223">
        <f>SUM(BK335:BK362)</f>
        <v>0</v>
      </c>
    </row>
    <row r="335" s="2" customFormat="1" ht="24.15" customHeight="1">
      <c r="A335" s="39"/>
      <c r="B335" s="40"/>
      <c r="C335" s="226" t="s">
        <v>456</v>
      </c>
      <c r="D335" s="226" t="s">
        <v>154</v>
      </c>
      <c r="E335" s="227" t="s">
        <v>457</v>
      </c>
      <c r="F335" s="228" t="s">
        <v>458</v>
      </c>
      <c r="G335" s="229" t="s">
        <v>226</v>
      </c>
      <c r="H335" s="230">
        <v>569.67499999999995</v>
      </c>
      <c r="I335" s="231"/>
      <c r="J335" s="232">
        <f>ROUND(I335*H335,2)</f>
        <v>0</v>
      </c>
      <c r="K335" s="228" t="s">
        <v>227</v>
      </c>
      <c r="L335" s="45"/>
      <c r="M335" s="233" t="s">
        <v>1</v>
      </c>
      <c r="N335" s="234" t="s">
        <v>44</v>
      </c>
      <c r="O335" s="92"/>
      <c r="P335" s="235">
        <f>O335*H335</f>
        <v>0</v>
      </c>
      <c r="Q335" s="235">
        <v>0.20266000000000001</v>
      </c>
      <c r="R335" s="235">
        <f>Q335*H335</f>
        <v>115.45033549999999</v>
      </c>
      <c r="S335" s="235">
        <v>0</v>
      </c>
      <c r="T335" s="235">
        <f>S335*H335</f>
        <v>0</v>
      </c>
      <c r="U335" s="236" t="s">
        <v>1</v>
      </c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7" t="s">
        <v>172</v>
      </c>
      <c r="AT335" s="237" t="s">
        <v>154</v>
      </c>
      <c r="AU335" s="237" t="s">
        <v>88</v>
      </c>
      <c r="AY335" s="18" t="s">
        <v>151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8" t="s">
        <v>86</v>
      </c>
      <c r="BK335" s="238">
        <f>ROUND(I335*H335,2)</f>
        <v>0</v>
      </c>
      <c r="BL335" s="18" t="s">
        <v>172</v>
      </c>
      <c r="BM335" s="237" t="s">
        <v>459</v>
      </c>
    </row>
    <row r="336" s="2" customFormat="1">
      <c r="A336" s="39"/>
      <c r="B336" s="40"/>
      <c r="C336" s="41"/>
      <c r="D336" s="239" t="s">
        <v>160</v>
      </c>
      <c r="E336" s="41"/>
      <c r="F336" s="240" t="s">
        <v>458</v>
      </c>
      <c r="G336" s="41"/>
      <c r="H336" s="41"/>
      <c r="I336" s="241"/>
      <c r="J336" s="41"/>
      <c r="K336" s="41"/>
      <c r="L336" s="45"/>
      <c r="M336" s="242"/>
      <c r="N336" s="243"/>
      <c r="O336" s="92"/>
      <c r="P336" s="92"/>
      <c r="Q336" s="92"/>
      <c r="R336" s="92"/>
      <c r="S336" s="92"/>
      <c r="T336" s="92"/>
      <c r="U336" s="93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160</v>
      </c>
      <c r="AU336" s="18" t="s">
        <v>88</v>
      </c>
    </row>
    <row r="337" s="2" customFormat="1">
      <c r="A337" s="39"/>
      <c r="B337" s="40"/>
      <c r="C337" s="41"/>
      <c r="D337" s="268" t="s">
        <v>229</v>
      </c>
      <c r="E337" s="41"/>
      <c r="F337" s="269" t="s">
        <v>460</v>
      </c>
      <c r="G337" s="41"/>
      <c r="H337" s="41"/>
      <c r="I337" s="241"/>
      <c r="J337" s="41"/>
      <c r="K337" s="41"/>
      <c r="L337" s="45"/>
      <c r="M337" s="242"/>
      <c r="N337" s="243"/>
      <c r="O337" s="92"/>
      <c r="P337" s="92"/>
      <c r="Q337" s="92"/>
      <c r="R337" s="92"/>
      <c r="S337" s="92"/>
      <c r="T337" s="92"/>
      <c r="U337" s="93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229</v>
      </c>
      <c r="AU337" s="18" t="s">
        <v>88</v>
      </c>
    </row>
    <row r="338" s="2" customFormat="1">
      <c r="A338" s="39"/>
      <c r="B338" s="40"/>
      <c r="C338" s="41"/>
      <c r="D338" s="239" t="s">
        <v>231</v>
      </c>
      <c r="E338" s="41"/>
      <c r="F338" s="270" t="s">
        <v>232</v>
      </c>
      <c r="G338" s="41"/>
      <c r="H338" s="41"/>
      <c r="I338" s="241"/>
      <c r="J338" s="41"/>
      <c r="K338" s="41"/>
      <c r="L338" s="45"/>
      <c r="M338" s="242"/>
      <c r="N338" s="243"/>
      <c r="O338" s="92"/>
      <c r="P338" s="92"/>
      <c r="Q338" s="92"/>
      <c r="R338" s="92"/>
      <c r="S338" s="92"/>
      <c r="T338" s="92"/>
      <c r="U338" s="93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231</v>
      </c>
      <c r="AU338" s="18" t="s">
        <v>88</v>
      </c>
    </row>
    <row r="339" s="14" customFormat="1">
      <c r="A339" s="14"/>
      <c r="B339" s="255"/>
      <c r="C339" s="256"/>
      <c r="D339" s="239" t="s">
        <v>161</v>
      </c>
      <c r="E339" s="257" t="s">
        <v>1</v>
      </c>
      <c r="F339" s="258" t="s">
        <v>238</v>
      </c>
      <c r="G339" s="256"/>
      <c r="H339" s="257" t="s">
        <v>1</v>
      </c>
      <c r="I339" s="259"/>
      <c r="J339" s="256"/>
      <c r="K339" s="256"/>
      <c r="L339" s="260"/>
      <c r="M339" s="261"/>
      <c r="N339" s="262"/>
      <c r="O339" s="262"/>
      <c r="P339" s="262"/>
      <c r="Q339" s="262"/>
      <c r="R339" s="262"/>
      <c r="S339" s="262"/>
      <c r="T339" s="262"/>
      <c r="U339" s="263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4" t="s">
        <v>161</v>
      </c>
      <c r="AU339" s="264" t="s">
        <v>88</v>
      </c>
      <c r="AV339" s="14" t="s">
        <v>86</v>
      </c>
      <c r="AW339" s="14" t="s">
        <v>35</v>
      </c>
      <c r="AX339" s="14" t="s">
        <v>79</v>
      </c>
      <c r="AY339" s="264" t="s">
        <v>151</v>
      </c>
    </row>
    <row r="340" s="13" customFormat="1">
      <c r="A340" s="13"/>
      <c r="B340" s="244"/>
      <c r="C340" s="245"/>
      <c r="D340" s="239" t="s">
        <v>161</v>
      </c>
      <c r="E340" s="246" t="s">
        <v>1</v>
      </c>
      <c r="F340" s="247" t="s">
        <v>239</v>
      </c>
      <c r="G340" s="245"/>
      <c r="H340" s="248">
        <v>27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2"/>
      <c r="U340" s="25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4" t="s">
        <v>161</v>
      </c>
      <c r="AU340" s="254" t="s">
        <v>88</v>
      </c>
      <c r="AV340" s="13" t="s">
        <v>88</v>
      </c>
      <c r="AW340" s="13" t="s">
        <v>35</v>
      </c>
      <c r="AX340" s="13" t="s">
        <v>79</v>
      </c>
      <c r="AY340" s="254" t="s">
        <v>151</v>
      </c>
    </row>
    <row r="341" s="14" customFormat="1">
      <c r="A341" s="14"/>
      <c r="B341" s="255"/>
      <c r="C341" s="256"/>
      <c r="D341" s="239" t="s">
        <v>161</v>
      </c>
      <c r="E341" s="257" t="s">
        <v>1</v>
      </c>
      <c r="F341" s="258" t="s">
        <v>461</v>
      </c>
      <c r="G341" s="256"/>
      <c r="H341" s="257" t="s">
        <v>1</v>
      </c>
      <c r="I341" s="259"/>
      <c r="J341" s="256"/>
      <c r="K341" s="256"/>
      <c r="L341" s="260"/>
      <c r="M341" s="261"/>
      <c r="N341" s="262"/>
      <c r="O341" s="262"/>
      <c r="P341" s="262"/>
      <c r="Q341" s="262"/>
      <c r="R341" s="262"/>
      <c r="S341" s="262"/>
      <c r="T341" s="262"/>
      <c r="U341" s="263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4" t="s">
        <v>161</v>
      </c>
      <c r="AU341" s="264" t="s">
        <v>88</v>
      </c>
      <c r="AV341" s="14" t="s">
        <v>86</v>
      </c>
      <c r="AW341" s="14" t="s">
        <v>35</v>
      </c>
      <c r="AX341" s="14" t="s">
        <v>79</v>
      </c>
      <c r="AY341" s="264" t="s">
        <v>151</v>
      </c>
    </row>
    <row r="342" s="14" customFormat="1">
      <c r="A342" s="14"/>
      <c r="B342" s="255"/>
      <c r="C342" s="256"/>
      <c r="D342" s="239" t="s">
        <v>161</v>
      </c>
      <c r="E342" s="257" t="s">
        <v>1</v>
      </c>
      <c r="F342" s="258" t="s">
        <v>462</v>
      </c>
      <c r="G342" s="256"/>
      <c r="H342" s="257" t="s">
        <v>1</v>
      </c>
      <c r="I342" s="259"/>
      <c r="J342" s="256"/>
      <c r="K342" s="256"/>
      <c r="L342" s="260"/>
      <c r="M342" s="261"/>
      <c r="N342" s="262"/>
      <c r="O342" s="262"/>
      <c r="P342" s="262"/>
      <c r="Q342" s="262"/>
      <c r="R342" s="262"/>
      <c r="S342" s="262"/>
      <c r="T342" s="262"/>
      <c r="U342" s="263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4" t="s">
        <v>161</v>
      </c>
      <c r="AU342" s="264" t="s">
        <v>88</v>
      </c>
      <c r="AV342" s="14" t="s">
        <v>86</v>
      </c>
      <c r="AW342" s="14" t="s">
        <v>35</v>
      </c>
      <c r="AX342" s="14" t="s">
        <v>79</v>
      </c>
      <c r="AY342" s="264" t="s">
        <v>151</v>
      </c>
    </row>
    <row r="343" s="13" customFormat="1">
      <c r="A343" s="13"/>
      <c r="B343" s="244"/>
      <c r="C343" s="245"/>
      <c r="D343" s="239" t="s">
        <v>161</v>
      </c>
      <c r="E343" s="246" t="s">
        <v>1</v>
      </c>
      <c r="F343" s="247" t="s">
        <v>463</v>
      </c>
      <c r="G343" s="245"/>
      <c r="H343" s="248">
        <v>44.097999999999999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2"/>
      <c r="U343" s="25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4" t="s">
        <v>161</v>
      </c>
      <c r="AU343" s="254" t="s">
        <v>88</v>
      </c>
      <c r="AV343" s="13" t="s">
        <v>88</v>
      </c>
      <c r="AW343" s="13" t="s">
        <v>35</v>
      </c>
      <c r="AX343" s="13" t="s">
        <v>79</v>
      </c>
      <c r="AY343" s="254" t="s">
        <v>151</v>
      </c>
    </row>
    <row r="344" s="13" customFormat="1">
      <c r="A344" s="13"/>
      <c r="B344" s="244"/>
      <c r="C344" s="245"/>
      <c r="D344" s="239" t="s">
        <v>161</v>
      </c>
      <c r="E344" s="246" t="s">
        <v>1</v>
      </c>
      <c r="F344" s="247" t="s">
        <v>464</v>
      </c>
      <c r="G344" s="245"/>
      <c r="H344" s="248">
        <v>38.505000000000003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2"/>
      <c r="U344" s="25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4" t="s">
        <v>161</v>
      </c>
      <c r="AU344" s="254" t="s">
        <v>88</v>
      </c>
      <c r="AV344" s="13" t="s">
        <v>88</v>
      </c>
      <c r="AW344" s="13" t="s">
        <v>35</v>
      </c>
      <c r="AX344" s="13" t="s">
        <v>79</v>
      </c>
      <c r="AY344" s="254" t="s">
        <v>151</v>
      </c>
    </row>
    <row r="345" s="13" customFormat="1">
      <c r="A345" s="13"/>
      <c r="B345" s="244"/>
      <c r="C345" s="245"/>
      <c r="D345" s="239" t="s">
        <v>161</v>
      </c>
      <c r="E345" s="246" t="s">
        <v>1</v>
      </c>
      <c r="F345" s="247" t="s">
        <v>465</v>
      </c>
      <c r="G345" s="245"/>
      <c r="H345" s="248">
        <v>14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2"/>
      <c r="U345" s="25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4" t="s">
        <v>161</v>
      </c>
      <c r="AU345" s="254" t="s">
        <v>88</v>
      </c>
      <c r="AV345" s="13" t="s">
        <v>88</v>
      </c>
      <c r="AW345" s="13" t="s">
        <v>35</v>
      </c>
      <c r="AX345" s="13" t="s">
        <v>79</v>
      </c>
      <c r="AY345" s="254" t="s">
        <v>151</v>
      </c>
    </row>
    <row r="346" s="13" customFormat="1">
      <c r="A346" s="13"/>
      <c r="B346" s="244"/>
      <c r="C346" s="245"/>
      <c r="D346" s="239" t="s">
        <v>161</v>
      </c>
      <c r="E346" s="246" t="s">
        <v>1</v>
      </c>
      <c r="F346" s="247" t="s">
        <v>466</v>
      </c>
      <c r="G346" s="245"/>
      <c r="H346" s="248">
        <v>5.4000000000000004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2"/>
      <c r="U346" s="25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161</v>
      </c>
      <c r="AU346" s="254" t="s">
        <v>88</v>
      </c>
      <c r="AV346" s="13" t="s">
        <v>88</v>
      </c>
      <c r="AW346" s="13" t="s">
        <v>35</v>
      </c>
      <c r="AX346" s="13" t="s">
        <v>79</v>
      </c>
      <c r="AY346" s="254" t="s">
        <v>151</v>
      </c>
    </row>
    <row r="347" s="13" customFormat="1">
      <c r="A347" s="13"/>
      <c r="B347" s="244"/>
      <c r="C347" s="245"/>
      <c r="D347" s="239" t="s">
        <v>161</v>
      </c>
      <c r="E347" s="246" t="s">
        <v>1</v>
      </c>
      <c r="F347" s="247" t="s">
        <v>467</v>
      </c>
      <c r="G347" s="245"/>
      <c r="H347" s="248">
        <v>3.4660000000000002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2"/>
      <c r="U347" s="25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4" t="s">
        <v>161</v>
      </c>
      <c r="AU347" s="254" t="s">
        <v>88</v>
      </c>
      <c r="AV347" s="13" t="s">
        <v>88</v>
      </c>
      <c r="AW347" s="13" t="s">
        <v>35</v>
      </c>
      <c r="AX347" s="13" t="s">
        <v>79</v>
      </c>
      <c r="AY347" s="254" t="s">
        <v>151</v>
      </c>
    </row>
    <row r="348" s="16" customFormat="1">
      <c r="A348" s="16"/>
      <c r="B348" s="282"/>
      <c r="C348" s="283"/>
      <c r="D348" s="239" t="s">
        <v>161</v>
      </c>
      <c r="E348" s="284" t="s">
        <v>1</v>
      </c>
      <c r="F348" s="285" t="s">
        <v>268</v>
      </c>
      <c r="G348" s="283"/>
      <c r="H348" s="286">
        <v>132.46900000000002</v>
      </c>
      <c r="I348" s="287"/>
      <c r="J348" s="283"/>
      <c r="K348" s="283"/>
      <c r="L348" s="288"/>
      <c r="M348" s="289"/>
      <c r="N348" s="290"/>
      <c r="O348" s="290"/>
      <c r="P348" s="290"/>
      <c r="Q348" s="290"/>
      <c r="R348" s="290"/>
      <c r="S348" s="290"/>
      <c r="T348" s="290"/>
      <c r="U348" s="291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92" t="s">
        <v>161</v>
      </c>
      <c r="AU348" s="292" t="s">
        <v>88</v>
      </c>
      <c r="AV348" s="16" t="s">
        <v>167</v>
      </c>
      <c r="AW348" s="16" t="s">
        <v>35</v>
      </c>
      <c r="AX348" s="16" t="s">
        <v>79</v>
      </c>
      <c r="AY348" s="292" t="s">
        <v>151</v>
      </c>
    </row>
    <row r="349" s="14" customFormat="1">
      <c r="A349" s="14"/>
      <c r="B349" s="255"/>
      <c r="C349" s="256"/>
      <c r="D349" s="239" t="s">
        <v>161</v>
      </c>
      <c r="E349" s="257" t="s">
        <v>1</v>
      </c>
      <c r="F349" s="258" t="s">
        <v>468</v>
      </c>
      <c r="G349" s="256"/>
      <c r="H349" s="257" t="s">
        <v>1</v>
      </c>
      <c r="I349" s="259"/>
      <c r="J349" s="256"/>
      <c r="K349" s="256"/>
      <c r="L349" s="260"/>
      <c r="M349" s="261"/>
      <c r="N349" s="262"/>
      <c r="O349" s="262"/>
      <c r="P349" s="262"/>
      <c r="Q349" s="262"/>
      <c r="R349" s="262"/>
      <c r="S349" s="262"/>
      <c r="T349" s="262"/>
      <c r="U349" s="263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4" t="s">
        <v>161</v>
      </c>
      <c r="AU349" s="264" t="s">
        <v>88</v>
      </c>
      <c r="AV349" s="14" t="s">
        <v>86</v>
      </c>
      <c r="AW349" s="14" t="s">
        <v>35</v>
      </c>
      <c r="AX349" s="14" t="s">
        <v>79</v>
      </c>
      <c r="AY349" s="264" t="s">
        <v>151</v>
      </c>
    </row>
    <row r="350" s="13" customFormat="1">
      <c r="A350" s="13"/>
      <c r="B350" s="244"/>
      <c r="C350" s="245"/>
      <c r="D350" s="239" t="s">
        <v>161</v>
      </c>
      <c r="E350" s="246" t="s">
        <v>1</v>
      </c>
      <c r="F350" s="247" t="s">
        <v>469</v>
      </c>
      <c r="G350" s="245"/>
      <c r="H350" s="248">
        <v>357.20600000000002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2"/>
      <c r="U350" s="25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161</v>
      </c>
      <c r="AU350" s="254" t="s">
        <v>88</v>
      </c>
      <c r="AV350" s="13" t="s">
        <v>88</v>
      </c>
      <c r="AW350" s="13" t="s">
        <v>35</v>
      </c>
      <c r="AX350" s="13" t="s">
        <v>79</v>
      </c>
      <c r="AY350" s="254" t="s">
        <v>151</v>
      </c>
    </row>
    <row r="351" s="16" customFormat="1">
      <c r="A351" s="16"/>
      <c r="B351" s="282"/>
      <c r="C351" s="283"/>
      <c r="D351" s="239" t="s">
        <v>161</v>
      </c>
      <c r="E351" s="284" t="s">
        <v>1</v>
      </c>
      <c r="F351" s="285" t="s">
        <v>268</v>
      </c>
      <c r="G351" s="283"/>
      <c r="H351" s="286">
        <v>357.20600000000002</v>
      </c>
      <c r="I351" s="287"/>
      <c r="J351" s="283"/>
      <c r="K351" s="283"/>
      <c r="L351" s="288"/>
      <c r="M351" s="289"/>
      <c r="N351" s="290"/>
      <c r="O351" s="290"/>
      <c r="P351" s="290"/>
      <c r="Q351" s="290"/>
      <c r="R351" s="290"/>
      <c r="S351" s="290"/>
      <c r="T351" s="290"/>
      <c r="U351" s="291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92" t="s">
        <v>161</v>
      </c>
      <c r="AU351" s="292" t="s">
        <v>88</v>
      </c>
      <c r="AV351" s="16" t="s">
        <v>167</v>
      </c>
      <c r="AW351" s="16" t="s">
        <v>35</v>
      </c>
      <c r="AX351" s="16" t="s">
        <v>79</v>
      </c>
      <c r="AY351" s="292" t="s">
        <v>151</v>
      </c>
    </row>
    <row r="352" s="14" customFormat="1">
      <c r="A352" s="14"/>
      <c r="B352" s="255"/>
      <c r="C352" s="256"/>
      <c r="D352" s="239" t="s">
        <v>161</v>
      </c>
      <c r="E352" s="257" t="s">
        <v>1</v>
      </c>
      <c r="F352" s="258" t="s">
        <v>470</v>
      </c>
      <c r="G352" s="256"/>
      <c r="H352" s="257" t="s">
        <v>1</v>
      </c>
      <c r="I352" s="259"/>
      <c r="J352" s="256"/>
      <c r="K352" s="256"/>
      <c r="L352" s="260"/>
      <c r="M352" s="261"/>
      <c r="N352" s="262"/>
      <c r="O352" s="262"/>
      <c r="P352" s="262"/>
      <c r="Q352" s="262"/>
      <c r="R352" s="262"/>
      <c r="S352" s="262"/>
      <c r="T352" s="262"/>
      <c r="U352" s="263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4" t="s">
        <v>161</v>
      </c>
      <c r="AU352" s="264" t="s">
        <v>88</v>
      </c>
      <c r="AV352" s="14" t="s">
        <v>86</v>
      </c>
      <c r="AW352" s="14" t="s">
        <v>35</v>
      </c>
      <c r="AX352" s="14" t="s">
        <v>79</v>
      </c>
      <c r="AY352" s="264" t="s">
        <v>151</v>
      </c>
    </row>
    <row r="353" s="13" customFormat="1">
      <c r="A353" s="13"/>
      <c r="B353" s="244"/>
      <c r="C353" s="245"/>
      <c r="D353" s="239" t="s">
        <v>161</v>
      </c>
      <c r="E353" s="246" t="s">
        <v>1</v>
      </c>
      <c r="F353" s="247" t="s">
        <v>471</v>
      </c>
      <c r="G353" s="245"/>
      <c r="H353" s="248">
        <v>80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2"/>
      <c r="U353" s="25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161</v>
      </c>
      <c r="AU353" s="254" t="s">
        <v>88</v>
      </c>
      <c r="AV353" s="13" t="s">
        <v>88</v>
      </c>
      <c r="AW353" s="13" t="s">
        <v>35</v>
      </c>
      <c r="AX353" s="13" t="s">
        <v>79</v>
      </c>
      <c r="AY353" s="254" t="s">
        <v>151</v>
      </c>
    </row>
    <row r="354" s="16" customFormat="1">
      <c r="A354" s="16"/>
      <c r="B354" s="282"/>
      <c r="C354" s="283"/>
      <c r="D354" s="239" t="s">
        <v>161</v>
      </c>
      <c r="E354" s="284" t="s">
        <v>1</v>
      </c>
      <c r="F354" s="285" t="s">
        <v>268</v>
      </c>
      <c r="G354" s="283"/>
      <c r="H354" s="286">
        <v>80</v>
      </c>
      <c r="I354" s="287"/>
      <c r="J354" s="283"/>
      <c r="K354" s="283"/>
      <c r="L354" s="288"/>
      <c r="M354" s="289"/>
      <c r="N354" s="290"/>
      <c r="O354" s="290"/>
      <c r="P354" s="290"/>
      <c r="Q354" s="290"/>
      <c r="R354" s="290"/>
      <c r="S354" s="290"/>
      <c r="T354" s="290"/>
      <c r="U354" s="291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92" t="s">
        <v>161</v>
      </c>
      <c r="AU354" s="292" t="s">
        <v>88</v>
      </c>
      <c r="AV354" s="16" t="s">
        <v>167</v>
      </c>
      <c r="AW354" s="16" t="s">
        <v>35</v>
      </c>
      <c r="AX354" s="16" t="s">
        <v>79</v>
      </c>
      <c r="AY354" s="292" t="s">
        <v>151</v>
      </c>
    </row>
    <row r="355" s="15" customFormat="1">
      <c r="A355" s="15"/>
      <c r="B355" s="271"/>
      <c r="C355" s="272"/>
      <c r="D355" s="239" t="s">
        <v>161</v>
      </c>
      <c r="E355" s="273" t="s">
        <v>1</v>
      </c>
      <c r="F355" s="274" t="s">
        <v>236</v>
      </c>
      <c r="G355" s="272"/>
      <c r="H355" s="275">
        <v>569.67500000000007</v>
      </c>
      <c r="I355" s="276"/>
      <c r="J355" s="272"/>
      <c r="K355" s="272"/>
      <c r="L355" s="277"/>
      <c r="M355" s="278"/>
      <c r="N355" s="279"/>
      <c r="O355" s="279"/>
      <c r="P355" s="279"/>
      <c r="Q355" s="279"/>
      <c r="R355" s="279"/>
      <c r="S355" s="279"/>
      <c r="T355" s="279"/>
      <c r="U355" s="280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1" t="s">
        <v>161</v>
      </c>
      <c r="AU355" s="281" t="s">
        <v>88</v>
      </c>
      <c r="AV355" s="15" t="s">
        <v>172</v>
      </c>
      <c r="AW355" s="15" t="s">
        <v>35</v>
      </c>
      <c r="AX355" s="15" t="s">
        <v>86</v>
      </c>
      <c r="AY355" s="281" t="s">
        <v>151</v>
      </c>
    </row>
    <row r="356" s="2" customFormat="1" ht="16.5" customHeight="1">
      <c r="A356" s="39"/>
      <c r="B356" s="40"/>
      <c r="C356" s="226" t="s">
        <v>472</v>
      </c>
      <c r="D356" s="226" t="s">
        <v>154</v>
      </c>
      <c r="E356" s="227" t="s">
        <v>473</v>
      </c>
      <c r="F356" s="228" t="s">
        <v>474</v>
      </c>
      <c r="G356" s="229" t="s">
        <v>320</v>
      </c>
      <c r="H356" s="230">
        <v>0.27600000000000002</v>
      </c>
      <c r="I356" s="231"/>
      <c r="J356" s="232">
        <f>ROUND(I356*H356,2)</f>
        <v>0</v>
      </c>
      <c r="K356" s="228" t="s">
        <v>227</v>
      </c>
      <c r="L356" s="45"/>
      <c r="M356" s="233" t="s">
        <v>1</v>
      </c>
      <c r="N356" s="234" t="s">
        <v>44</v>
      </c>
      <c r="O356" s="92"/>
      <c r="P356" s="235">
        <f>O356*H356</f>
        <v>0</v>
      </c>
      <c r="Q356" s="235">
        <v>0</v>
      </c>
      <c r="R356" s="235">
        <f>Q356*H356</f>
        <v>0</v>
      </c>
      <c r="S356" s="235">
        <v>0</v>
      </c>
      <c r="T356" s="235">
        <f>S356*H356</f>
        <v>0</v>
      </c>
      <c r="U356" s="236" t="s">
        <v>1</v>
      </c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7" t="s">
        <v>172</v>
      </c>
      <c r="AT356" s="237" t="s">
        <v>154</v>
      </c>
      <c r="AU356" s="237" t="s">
        <v>88</v>
      </c>
      <c r="AY356" s="18" t="s">
        <v>151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8" t="s">
        <v>86</v>
      </c>
      <c r="BK356" s="238">
        <f>ROUND(I356*H356,2)</f>
        <v>0</v>
      </c>
      <c r="BL356" s="18" t="s">
        <v>172</v>
      </c>
      <c r="BM356" s="237" t="s">
        <v>475</v>
      </c>
    </row>
    <row r="357" s="2" customFormat="1">
      <c r="A357" s="39"/>
      <c r="B357" s="40"/>
      <c r="C357" s="41"/>
      <c r="D357" s="239" t="s">
        <v>160</v>
      </c>
      <c r="E357" s="41"/>
      <c r="F357" s="240" t="s">
        <v>474</v>
      </c>
      <c r="G357" s="41"/>
      <c r="H357" s="41"/>
      <c r="I357" s="241"/>
      <c r="J357" s="41"/>
      <c r="K357" s="41"/>
      <c r="L357" s="45"/>
      <c r="M357" s="242"/>
      <c r="N357" s="243"/>
      <c r="O357" s="92"/>
      <c r="P357" s="92"/>
      <c r="Q357" s="92"/>
      <c r="R357" s="92"/>
      <c r="S357" s="92"/>
      <c r="T357" s="92"/>
      <c r="U357" s="93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160</v>
      </c>
      <c r="AU357" s="18" t="s">
        <v>88</v>
      </c>
    </row>
    <row r="358" s="2" customFormat="1">
      <c r="A358" s="39"/>
      <c r="B358" s="40"/>
      <c r="C358" s="41"/>
      <c r="D358" s="268" t="s">
        <v>229</v>
      </c>
      <c r="E358" s="41"/>
      <c r="F358" s="269" t="s">
        <v>476</v>
      </c>
      <c r="G358" s="41"/>
      <c r="H358" s="41"/>
      <c r="I358" s="241"/>
      <c r="J358" s="41"/>
      <c r="K358" s="41"/>
      <c r="L358" s="45"/>
      <c r="M358" s="242"/>
      <c r="N358" s="243"/>
      <c r="O358" s="92"/>
      <c r="P358" s="92"/>
      <c r="Q358" s="92"/>
      <c r="R358" s="92"/>
      <c r="S358" s="92"/>
      <c r="T358" s="92"/>
      <c r="U358" s="93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229</v>
      </c>
      <c r="AU358" s="18" t="s">
        <v>88</v>
      </c>
    </row>
    <row r="359" s="2" customFormat="1">
      <c r="A359" s="39"/>
      <c r="B359" s="40"/>
      <c r="C359" s="41"/>
      <c r="D359" s="239" t="s">
        <v>231</v>
      </c>
      <c r="E359" s="41"/>
      <c r="F359" s="270" t="s">
        <v>477</v>
      </c>
      <c r="G359" s="41"/>
      <c r="H359" s="41"/>
      <c r="I359" s="241"/>
      <c r="J359" s="41"/>
      <c r="K359" s="41"/>
      <c r="L359" s="45"/>
      <c r="M359" s="242"/>
      <c r="N359" s="243"/>
      <c r="O359" s="92"/>
      <c r="P359" s="92"/>
      <c r="Q359" s="92"/>
      <c r="R359" s="92"/>
      <c r="S359" s="92"/>
      <c r="T359" s="92"/>
      <c r="U359" s="93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231</v>
      </c>
      <c r="AU359" s="18" t="s">
        <v>88</v>
      </c>
    </row>
    <row r="360" s="13" customFormat="1">
      <c r="A360" s="13"/>
      <c r="B360" s="244"/>
      <c r="C360" s="245"/>
      <c r="D360" s="239" t="s">
        <v>161</v>
      </c>
      <c r="E360" s="246" t="s">
        <v>1</v>
      </c>
      <c r="F360" s="247" t="s">
        <v>478</v>
      </c>
      <c r="G360" s="245"/>
      <c r="H360" s="248">
        <v>0.080000000000000002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2"/>
      <c r="U360" s="25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161</v>
      </c>
      <c r="AU360" s="254" t="s">
        <v>88</v>
      </c>
      <c r="AV360" s="13" t="s">
        <v>88</v>
      </c>
      <c r="AW360" s="13" t="s">
        <v>35</v>
      </c>
      <c r="AX360" s="13" t="s">
        <v>79</v>
      </c>
      <c r="AY360" s="254" t="s">
        <v>151</v>
      </c>
    </row>
    <row r="361" s="13" customFormat="1">
      <c r="A361" s="13"/>
      <c r="B361" s="244"/>
      <c r="C361" s="245"/>
      <c r="D361" s="239" t="s">
        <v>161</v>
      </c>
      <c r="E361" s="246" t="s">
        <v>1</v>
      </c>
      <c r="F361" s="247" t="s">
        <v>479</v>
      </c>
      <c r="G361" s="245"/>
      <c r="H361" s="248">
        <v>0.19600000000000001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2"/>
      <c r="U361" s="25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161</v>
      </c>
      <c r="AU361" s="254" t="s">
        <v>88</v>
      </c>
      <c r="AV361" s="13" t="s">
        <v>88</v>
      </c>
      <c r="AW361" s="13" t="s">
        <v>35</v>
      </c>
      <c r="AX361" s="13" t="s">
        <v>79</v>
      </c>
      <c r="AY361" s="254" t="s">
        <v>151</v>
      </c>
    </row>
    <row r="362" s="15" customFormat="1">
      <c r="A362" s="15"/>
      <c r="B362" s="271"/>
      <c r="C362" s="272"/>
      <c r="D362" s="239" t="s">
        <v>161</v>
      </c>
      <c r="E362" s="273" t="s">
        <v>1</v>
      </c>
      <c r="F362" s="274" t="s">
        <v>236</v>
      </c>
      <c r="G362" s="272"/>
      <c r="H362" s="275">
        <v>0.27600000000000002</v>
      </c>
      <c r="I362" s="276"/>
      <c r="J362" s="272"/>
      <c r="K362" s="272"/>
      <c r="L362" s="277"/>
      <c r="M362" s="278"/>
      <c r="N362" s="279"/>
      <c r="O362" s="279"/>
      <c r="P362" s="279"/>
      <c r="Q362" s="279"/>
      <c r="R362" s="279"/>
      <c r="S362" s="279"/>
      <c r="T362" s="279"/>
      <c r="U362" s="280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1" t="s">
        <v>161</v>
      </c>
      <c r="AU362" s="281" t="s">
        <v>88</v>
      </c>
      <c r="AV362" s="15" t="s">
        <v>172</v>
      </c>
      <c r="AW362" s="15" t="s">
        <v>35</v>
      </c>
      <c r="AX362" s="15" t="s">
        <v>86</v>
      </c>
      <c r="AY362" s="281" t="s">
        <v>151</v>
      </c>
    </row>
    <row r="363" s="12" customFormat="1" ht="22.8" customHeight="1">
      <c r="A363" s="12"/>
      <c r="B363" s="210"/>
      <c r="C363" s="211"/>
      <c r="D363" s="212" t="s">
        <v>78</v>
      </c>
      <c r="E363" s="224" t="s">
        <v>150</v>
      </c>
      <c r="F363" s="224" t="s">
        <v>480</v>
      </c>
      <c r="G363" s="211"/>
      <c r="H363" s="211"/>
      <c r="I363" s="214"/>
      <c r="J363" s="225">
        <f>BK363</f>
        <v>0</v>
      </c>
      <c r="K363" s="211"/>
      <c r="L363" s="216"/>
      <c r="M363" s="217"/>
      <c r="N363" s="218"/>
      <c r="O363" s="218"/>
      <c r="P363" s="219">
        <f>SUM(P364:P469)</f>
        <v>0</v>
      </c>
      <c r="Q363" s="218"/>
      <c r="R363" s="219">
        <f>SUM(R364:R469)</f>
        <v>140.41377690000002</v>
      </c>
      <c r="S363" s="218"/>
      <c r="T363" s="219">
        <f>SUM(T364:T469)</f>
        <v>0</v>
      </c>
      <c r="U363" s="220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1" t="s">
        <v>86</v>
      </c>
      <c r="AT363" s="222" t="s">
        <v>78</v>
      </c>
      <c r="AU363" s="222" t="s">
        <v>86</v>
      </c>
      <c r="AY363" s="221" t="s">
        <v>151</v>
      </c>
      <c r="BK363" s="223">
        <f>SUM(BK364:BK469)</f>
        <v>0</v>
      </c>
    </row>
    <row r="364" s="2" customFormat="1" ht="24.15" customHeight="1">
      <c r="A364" s="39"/>
      <c r="B364" s="40"/>
      <c r="C364" s="226" t="s">
        <v>481</v>
      </c>
      <c r="D364" s="226" t="s">
        <v>154</v>
      </c>
      <c r="E364" s="227" t="s">
        <v>482</v>
      </c>
      <c r="F364" s="228" t="s">
        <v>483</v>
      </c>
      <c r="G364" s="229" t="s">
        <v>226</v>
      </c>
      <c r="H364" s="230">
        <v>88</v>
      </c>
      <c r="I364" s="231"/>
      <c r="J364" s="232">
        <f>ROUND(I364*H364,2)</f>
        <v>0</v>
      </c>
      <c r="K364" s="228" t="s">
        <v>227</v>
      </c>
      <c r="L364" s="45"/>
      <c r="M364" s="233" t="s">
        <v>1</v>
      </c>
      <c r="N364" s="234" t="s">
        <v>44</v>
      </c>
      <c r="O364" s="92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5">
        <f>S364*H364</f>
        <v>0</v>
      </c>
      <c r="U364" s="236" t="s">
        <v>1</v>
      </c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7" t="s">
        <v>172</v>
      </c>
      <c r="AT364" s="237" t="s">
        <v>154</v>
      </c>
      <c r="AU364" s="237" t="s">
        <v>88</v>
      </c>
      <c r="AY364" s="18" t="s">
        <v>151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8" t="s">
        <v>86</v>
      </c>
      <c r="BK364" s="238">
        <f>ROUND(I364*H364,2)</f>
        <v>0</v>
      </c>
      <c r="BL364" s="18" t="s">
        <v>172</v>
      </c>
      <c r="BM364" s="237" t="s">
        <v>484</v>
      </c>
    </row>
    <row r="365" s="2" customFormat="1">
      <c r="A365" s="39"/>
      <c r="B365" s="40"/>
      <c r="C365" s="41"/>
      <c r="D365" s="239" t="s">
        <v>160</v>
      </c>
      <c r="E365" s="41"/>
      <c r="F365" s="240" t="s">
        <v>483</v>
      </c>
      <c r="G365" s="41"/>
      <c r="H365" s="41"/>
      <c r="I365" s="241"/>
      <c r="J365" s="41"/>
      <c r="K365" s="41"/>
      <c r="L365" s="45"/>
      <c r="M365" s="242"/>
      <c r="N365" s="243"/>
      <c r="O365" s="92"/>
      <c r="P365" s="92"/>
      <c r="Q365" s="92"/>
      <c r="R365" s="92"/>
      <c r="S365" s="92"/>
      <c r="T365" s="92"/>
      <c r="U365" s="93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160</v>
      </c>
      <c r="AU365" s="18" t="s">
        <v>88</v>
      </c>
    </row>
    <row r="366" s="2" customFormat="1">
      <c r="A366" s="39"/>
      <c r="B366" s="40"/>
      <c r="C366" s="41"/>
      <c r="D366" s="268" t="s">
        <v>229</v>
      </c>
      <c r="E366" s="41"/>
      <c r="F366" s="269" t="s">
        <v>485</v>
      </c>
      <c r="G366" s="41"/>
      <c r="H366" s="41"/>
      <c r="I366" s="241"/>
      <c r="J366" s="41"/>
      <c r="K366" s="41"/>
      <c r="L366" s="45"/>
      <c r="M366" s="242"/>
      <c r="N366" s="243"/>
      <c r="O366" s="92"/>
      <c r="P366" s="92"/>
      <c r="Q366" s="92"/>
      <c r="R366" s="92"/>
      <c r="S366" s="92"/>
      <c r="T366" s="92"/>
      <c r="U366" s="93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229</v>
      </c>
      <c r="AU366" s="18" t="s">
        <v>88</v>
      </c>
    </row>
    <row r="367" s="13" customFormat="1">
      <c r="A367" s="13"/>
      <c r="B367" s="244"/>
      <c r="C367" s="245"/>
      <c r="D367" s="239" t="s">
        <v>161</v>
      </c>
      <c r="E367" s="246" t="s">
        <v>1</v>
      </c>
      <c r="F367" s="247" t="s">
        <v>486</v>
      </c>
      <c r="G367" s="245"/>
      <c r="H367" s="248">
        <v>88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2"/>
      <c r="U367" s="25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4" t="s">
        <v>161</v>
      </c>
      <c r="AU367" s="254" t="s">
        <v>88</v>
      </c>
      <c r="AV367" s="13" t="s">
        <v>88</v>
      </c>
      <c r="AW367" s="13" t="s">
        <v>35</v>
      </c>
      <c r="AX367" s="13" t="s">
        <v>86</v>
      </c>
      <c r="AY367" s="254" t="s">
        <v>151</v>
      </c>
    </row>
    <row r="368" s="2" customFormat="1" ht="24.15" customHeight="1">
      <c r="A368" s="39"/>
      <c r="B368" s="40"/>
      <c r="C368" s="226" t="s">
        <v>487</v>
      </c>
      <c r="D368" s="226" t="s">
        <v>154</v>
      </c>
      <c r="E368" s="227" t="s">
        <v>488</v>
      </c>
      <c r="F368" s="228" t="s">
        <v>489</v>
      </c>
      <c r="G368" s="229" t="s">
        <v>226</v>
      </c>
      <c r="H368" s="230">
        <v>84</v>
      </c>
      <c r="I368" s="231"/>
      <c r="J368" s="232">
        <f>ROUND(I368*H368,2)</f>
        <v>0</v>
      </c>
      <c r="K368" s="228" t="s">
        <v>227</v>
      </c>
      <c r="L368" s="45"/>
      <c r="M368" s="233" t="s">
        <v>1</v>
      </c>
      <c r="N368" s="234" t="s">
        <v>44</v>
      </c>
      <c r="O368" s="92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5">
        <f>S368*H368</f>
        <v>0</v>
      </c>
      <c r="U368" s="236" t="s">
        <v>1</v>
      </c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7" t="s">
        <v>172</v>
      </c>
      <c r="AT368" s="237" t="s">
        <v>154</v>
      </c>
      <c r="AU368" s="237" t="s">
        <v>88</v>
      </c>
      <c r="AY368" s="18" t="s">
        <v>151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8" t="s">
        <v>86</v>
      </c>
      <c r="BK368" s="238">
        <f>ROUND(I368*H368,2)</f>
        <v>0</v>
      </c>
      <c r="BL368" s="18" t="s">
        <v>172</v>
      </c>
      <c r="BM368" s="237" t="s">
        <v>490</v>
      </c>
    </row>
    <row r="369" s="2" customFormat="1">
      <c r="A369" s="39"/>
      <c r="B369" s="40"/>
      <c r="C369" s="41"/>
      <c r="D369" s="239" t="s">
        <v>160</v>
      </c>
      <c r="E369" s="41"/>
      <c r="F369" s="240" t="s">
        <v>489</v>
      </c>
      <c r="G369" s="41"/>
      <c r="H369" s="41"/>
      <c r="I369" s="241"/>
      <c r="J369" s="41"/>
      <c r="K369" s="41"/>
      <c r="L369" s="45"/>
      <c r="M369" s="242"/>
      <c r="N369" s="243"/>
      <c r="O369" s="92"/>
      <c r="P369" s="92"/>
      <c r="Q369" s="92"/>
      <c r="R369" s="92"/>
      <c r="S369" s="92"/>
      <c r="T369" s="92"/>
      <c r="U369" s="93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160</v>
      </c>
      <c r="AU369" s="18" t="s">
        <v>88</v>
      </c>
    </row>
    <row r="370" s="2" customFormat="1">
      <c r="A370" s="39"/>
      <c r="B370" s="40"/>
      <c r="C370" s="41"/>
      <c r="D370" s="268" t="s">
        <v>229</v>
      </c>
      <c r="E370" s="41"/>
      <c r="F370" s="269" t="s">
        <v>491</v>
      </c>
      <c r="G370" s="41"/>
      <c r="H370" s="41"/>
      <c r="I370" s="241"/>
      <c r="J370" s="41"/>
      <c r="K370" s="41"/>
      <c r="L370" s="45"/>
      <c r="M370" s="242"/>
      <c r="N370" s="243"/>
      <c r="O370" s="92"/>
      <c r="P370" s="92"/>
      <c r="Q370" s="92"/>
      <c r="R370" s="92"/>
      <c r="S370" s="92"/>
      <c r="T370" s="92"/>
      <c r="U370" s="93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229</v>
      </c>
      <c r="AU370" s="18" t="s">
        <v>88</v>
      </c>
    </row>
    <row r="371" s="13" customFormat="1">
      <c r="A371" s="13"/>
      <c r="B371" s="244"/>
      <c r="C371" s="245"/>
      <c r="D371" s="239" t="s">
        <v>161</v>
      </c>
      <c r="E371" s="246" t="s">
        <v>1</v>
      </c>
      <c r="F371" s="247" t="s">
        <v>492</v>
      </c>
      <c r="G371" s="245"/>
      <c r="H371" s="248">
        <v>84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2"/>
      <c r="U371" s="25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161</v>
      </c>
      <c r="AU371" s="254" t="s">
        <v>88</v>
      </c>
      <c r="AV371" s="13" t="s">
        <v>88</v>
      </c>
      <c r="AW371" s="13" t="s">
        <v>35</v>
      </c>
      <c r="AX371" s="13" t="s">
        <v>86</v>
      </c>
      <c r="AY371" s="254" t="s">
        <v>151</v>
      </c>
    </row>
    <row r="372" s="2" customFormat="1" ht="16.5" customHeight="1">
      <c r="A372" s="39"/>
      <c r="B372" s="40"/>
      <c r="C372" s="226" t="s">
        <v>493</v>
      </c>
      <c r="D372" s="226" t="s">
        <v>154</v>
      </c>
      <c r="E372" s="227" t="s">
        <v>494</v>
      </c>
      <c r="F372" s="228" t="s">
        <v>495</v>
      </c>
      <c r="G372" s="229" t="s">
        <v>320</v>
      </c>
      <c r="H372" s="230">
        <v>8.2360000000000007</v>
      </c>
      <c r="I372" s="231"/>
      <c r="J372" s="232">
        <f>ROUND(I372*H372,2)</f>
        <v>0</v>
      </c>
      <c r="K372" s="228" t="s">
        <v>1</v>
      </c>
      <c r="L372" s="45"/>
      <c r="M372" s="233" t="s">
        <v>1</v>
      </c>
      <c r="N372" s="234" t="s">
        <v>44</v>
      </c>
      <c r="O372" s="92"/>
      <c r="P372" s="235">
        <f>O372*H372</f>
        <v>0</v>
      </c>
      <c r="Q372" s="235">
        <v>0</v>
      </c>
      <c r="R372" s="235">
        <f>Q372*H372</f>
        <v>0</v>
      </c>
      <c r="S372" s="235">
        <v>0</v>
      </c>
      <c r="T372" s="235">
        <f>S372*H372</f>
        <v>0</v>
      </c>
      <c r="U372" s="236" t="s">
        <v>1</v>
      </c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7" t="s">
        <v>172</v>
      </c>
      <c r="AT372" s="237" t="s">
        <v>154</v>
      </c>
      <c r="AU372" s="237" t="s">
        <v>88</v>
      </c>
      <c r="AY372" s="18" t="s">
        <v>151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8" t="s">
        <v>86</v>
      </c>
      <c r="BK372" s="238">
        <f>ROUND(I372*H372,2)</f>
        <v>0</v>
      </c>
      <c r="BL372" s="18" t="s">
        <v>172</v>
      </c>
      <c r="BM372" s="237" t="s">
        <v>496</v>
      </c>
    </row>
    <row r="373" s="2" customFormat="1">
      <c r="A373" s="39"/>
      <c r="B373" s="40"/>
      <c r="C373" s="41"/>
      <c r="D373" s="239" t="s">
        <v>160</v>
      </c>
      <c r="E373" s="41"/>
      <c r="F373" s="240" t="s">
        <v>495</v>
      </c>
      <c r="G373" s="41"/>
      <c r="H373" s="41"/>
      <c r="I373" s="241"/>
      <c r="J373" s="41"/>
      <c r="K373" s="41"/>
      <c r="L373" s="45"/>
      <c r="M373" s="242"/>
      <c r="N373" s="243"/>
      <c r="O373" s="92"/>
      <c r="P373" s="92"/>
      <c r="Q373" s="92"/>
      <c r="R373" s="92"/>
      <c r="S373" s="92"/>
      <c r="T373" s="92"/>
      <c r="U373" s="93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160</v>
      </c>
      <c r="AU373" s="18" t="s">
        <v>88</v>
      </c>
    </row>
    <row r="374" s="2" customFormat="1">
      <c r="A374" s="39"/>
      <c r="B374" s="40"/>
      <c r="C374" s="41"/>
      <c r="D374" s="239" t="s">
        <v>231</v>
      </c>
      <c r="E374" s="41"/>
      <c r="F374" s="270" t="s">
        <v>232</v>
      </c>
      <c r="G374" s="41"/>
      <c r="H374" s="41"/>
      <c r="I374" s="241"/>
      <c r="J374" s="41"/>
      <c r="K374" s="41"/>
      <c r="L374" s="45"/>
      <c r="M374" s="242"/>
      <c r="N374" s="243"/>
      <c r="O374" s="92"/>
      <c r="P374" s="92"/>
      <c r="Q374" s="92"/>
      <c r="R374" s="92"/>
      <c r="S374" s="92"/>
      <c r="T374" s="92"/>
      <c r="U374" s="93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231</v>
      </c>
      <c r="AU374" s="18" t="s">
        <v>88</v>
      </c>
    </row>
    <row r="375" s="14" customFormat="1">
      <c r="A375" s="14"/>
      <c r="B375" s="255"/>
      <c r="C375" s="256"/>
      <c r="D375" s="239" t="s">
        <v>161</v>
      </c>
      <c r="E375" s="257" t="s">
        <v>1</v>
      </c>
      <c r="F375" s="258" t="s">
        <v>497</v>
      </c>
      <c r="G375" s="256"/>
      <c r="H375" s="257" t="s">
        <v>1</v>
      </c>
      <c r="I375" s="259"/>
      <c r="J375" s="256"/>
      <c r="K375" s="256"/>
      <c r="L375" s="260"/>
      <c r="M375" s="261"/>
      <c r="N375" s="262"/>
      <c r="O375" s="262"/>
      <c r="P375" s="262"/>
      <c r="Q375" s="262"/>
      <c r="R375" s="262"/>
      <c r="S375" s="262"/>
      <c r="T375" s="262"/>
      <c r="U375" s="263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4" t="s">
        <v>161</v>
      </c>
      <c r="AU375" s="264" t="s">
        <v>88</v>
      </c>
      <c r="AV375" s="14" t="s">
        <v>86</v>
      </c>
      <c r="AW375" s="14" t="s">
        <v>35</v>
      </c>
      <c r="AX375" s="14" t="s">
        <v>79</v>
      </c>
      <c r="AY375" s="264" t="s">
        <v>151</v>
      </c>
    </row>
    <row r="376" s="13" customFormat="1">
      <c r="A376" s="13"/>
      <c r="B376" s="244"/>
      <c r="C376" s="245"/>
      <c r="D376" s="239" t="s">
        <v>161</v>
      </c>
      <c r="E376" s="246" t="s">
        <v>1</v>
      </c>
      <c r="F376" s="247" t="s">
        <v>498</v>
      </c>
      <c r="G376" s="245"/>
      <c r="H376" s="248">
        <v>1.8360000000000001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2"/>
      <c r="U376" s="25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161</v>
      </c>
      <c r="AU376" s="254" t="s">
        <v>88</v>
      </c>
      <c r="AV376" s="13" t="s">
        <v>88</v>
      </c>
      <c r="AW376" s="13" t="s">
        <v>35</v>
      </c>
      <c r="AX376" s="13" t="s">
        <v>79</v>
      </c>
      <c r="AY376" s="254" t="s">
        <v>151</v>
      </c>
    </row>
    <row r="377" s="13" customFormat="1">
      <c r="A377" s="13"/>
      <c r="B377" s="244"/>
      <c r="C377" s="245"/>
      <c r="D377" s="239" t="s">
        <v>161</v>
      </c>
      <c r="E377" s="246" t="s">
        <v>1</v>
      </c>
      <c r="F377" s="247" t="s">
        <v>499</v>
      </c>
      <c r="G377" s="245"/>
      <c r="H377" s="248">
        <v>6.4000000000000004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2"/>
      <c r="U377" s="25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4" t="s">
        <v>161</v>
      </c>
      <c r="AU377" s="254" t="s">
        <v>88</v>
      </c>
      <c r="AV377" s="13" t="s">
        <v>88</v>
      </c>
      <c r="AW377" s="13" t="s">
        <v>35</v>
      </c>
      <c r="AX377" s="13" t="s">
        <v>79</v>
      </c>
      <c r="AY377" s="254" t="s">
        <v>151</v>
      </c>
    </row>
    <row r="378" s="15" customFormat="1">
      <c r="A378" s="15"/>
      <c r="B378" s="271"/>
      <c r="C378" s="272"/>
      <c r="D378" s="239" t="s">
        <v>161</v>
      </c>
      <c r="E378" s="273" t="s">
        <v>1</v>
      </c>
      <c r="F378" s="274" t="s">
        <v>236</v>
      </c>
      <c r="G378" s="272"/>
      <c r="H378" s="275">
        <v>8.2360000000000007</v>
      </c>
      <c r="I378" s="276"/>
      <c r="J378" s="272"/>
      <c r="K378" s="272"/>
      <c r="L378" s="277"/>
      <c r="M378" s="278"/>
      <c r="N378" s="279"/>
      <c r="O378" s="279"/>
      <c r="P378" s="279"/>
      <c r="Q378" s="279"/>
      <c r="R378" s="279"/>
      <c r="S378" s="279"/>
      <c r="T378" s="279"/>
      <c r="U378" s="280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81" t="s">
        <v>161</v>
      </c>
      <c r="AU378" s="281" t="s">
        <v>88</v>
      </c>
      <c r="AV378" s="15" t="s">
        <v>172</v>
      </c>
      <c r="AW378" s="15" t="s">
        <v>35</v>
      </c>
      <c r="AX378" s="15" t="s">
        <v>86</v>
      </c>
      <c r="AY378" s="281" t="s">
        <v>151</v>
      </c>
    </row>
    <row r="379" s="2" customFormat="1" ht="24.15" customHeight="1">
      <c r="A379" s="39"/>
      <c r="B379" s="40"/>
      <c r="C379" s="226" t="s">
        <v>500</v>
      </c>
      <c r="D379" s="226" t="s">
        <v>154</v>
      </c>
      <c r="E379" s="227" t="s">
        <v>501</v>
      </c>
      <c r="F379" s="228" t="s">
        <v>502</v>
      </c>
      <c r="G379" s="229" t="s">
        <v>226</v>
      </c>
      <c r="H379" s="230">
        <v>485.80799999999999</v>
      </c>
      <c r="I379" s="231"/>
      <c r="J379" s="232">
        <f>ROUND(I379*H379,2)</f>
        <v>0</v>
      </c>
      <c r="K379" s="228" t="s">
        <v>227</v>
      </c>
      <c r="L379" s="45"/>
      <c r="M379" s="233" t="s">
        <v>1</v>
      </c>
      <c r="N379" s="234" t="s">
        <v>44</v>
      </c>
      <c r="O379" s="92"/>
      <c r="P379" s="235">
        <f>O379*H379</f>
        <v>0</v>
      </c>
      <c r="Q379" s="235">
        <v>0</v>
      </c>
      <c r="R379" s="235">
        <f>Q379*H379</f>
        <v>0</v>
      </c>
      <c r="S379" s="235">
        <v>0</v>
      </c>
      <c r="T379" s="235">
        <f>S379*H379</f>
        <v>0</v>
      </c>
      <c r="U379" s="236" t="s">
        <v>1</v>
      </c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7" t="s">
        <v>172</v>
      </c>
      <c r="AT379" s="237" t="s">
        <v>154</v>
      </c>
      <c r="AU379" s="237" t="s">
        <v>88</v>
      </c>
      <c r="AY379" s="18" t="s">
        <v>151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8" t="s">
        <v>86</v>
      </c>
      <c r="BK379" s="238">
        <f>ROUND(I379*H379,2)</f>
        <v>0</v>
      </c>
      <c r="BL379" s="18" t="s">
        <v>172</v>
      </c>
      <c r="BM379" s="237" t="s">
        <v>503</v>
      </c>
    </row>
    <row r="380" s="2" customFormat="1">
      <c r="A380" s="39"/>
      <c r="B380" s="40"/>
      <c r="C380" s="41"/>
      <c r="D380" s="239" t="s">
        <v>160</v>
      </c>
      <c r="E380" s="41"/>
      <c r="F380" s="240" t="s">
        <v>502</v>
      </c>
      <c r="G380" s="41"/>
      <c r="H380" s="41"/>
      <c r="I380" s="241"/>
      <c r="J380" s="41"/>
      <c r="K380" s="41"/>
      <c r="L380" s="45"/>
      <c r="M380" s="242"/>
      <c r="N380" s="243"/>
      <c r="O380" s="92"/>
      <c r="P380" s="92"/>
      <c r="Q380" s="92"/>
      <c r="R380" s="92"/>
      <c r="S380" s="92"/>
      <c r="T380" s="92"/>
      <c r="U380" s="93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160</v>
      </c>
      <c r="AU380" s="18" t="s">
        <v>88</v>
      </c>
    </row>
    <row r="381" s="2" customFormat="1">
      <c r="A381" s="39"/>
      <c r="B381" s="40"/>
      <c r="C381" s="41"/>
      <c r="D381" s="268" t="s">
        <v>229</v>
      </c>
      <c r="E381" s="41"/>
      <c r="F381" s="269" t="s">
        <v>504</v>
      </c>
      <c r="G381" s="41"/>
      <c r="H381" s="41"/>
      <c r="I381" s="241"/>
      <c r="J381" s="41"/>
      <c r="K381" s="41"/>
      <c r="L381" s="45"/>
      <c r="M381" s="242"/>
      <c r="N381" s="243"/>
      <c r="O381" s="92"/>
      <c r="P381" s="92"/>
      <c r="Q381" s="92"/>
      <c r="R381" s="92"/>
      <c r="S381" s="92"/>
      <c r="T381" s="92"/>
      <c r="U381" s="93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229</v>
      </c>
      <c r="AU381" s="18" t="s">
        <v>88</v>
      </c>
    </row>
    <row r="382" s="2" customFormat="1">
      <c r="A382" s="39"/>
      <c r="B382" s="40"/>
      <c r="C382" s="41"/>
      <c r="D382" s="239" t="s">
        <v>231</v>
      </c>
      <c r="E382" s="41"/>
      <c r="F382" s="270" t="s">
        <v>232</v>
      </c>
      <c r="G382" s="41"/>
      <c r="H382" s="41"/>
      <c r="I382" s="241"/>
      <c r="J382" s="41"/>
      <c r="K382" s="41"/>
      <c r="L382" s="45"/>
      <c r="M382" s="242"/>
      <c r="N382" s="243"/>
      <c r="O382" s="92"/>
      <c r="P382" s="92"/>
      <c r="Q382" s="92"/>
      <c r="R382" s="92"/>
      <c r="S382" s="92"/>
      <c r="T382" s="92"/>
      <c r="U382" s="93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231</v>
      </c>
      <c r="AU382" s="18" t="s">
        <v>88</v>
      </c>
    </row>
    <row r="383" s="14" customFormat="1">
      <c r="A383" s="14"/>
      <c r="B383" s="255"/>
      <c r="C383" s="256"/>
      <c r="D383" s="239" t="s">
        <v>161</v>
      </c>
      <c r="E383" s="257" t="s">
        <v>1</v>
      </c>
      <c r="F383" s="258" t="s">
        <v>505</v>
      </c>
      <c r="G383" s="256"/>
      <c r="H383" s="257" t="s">
        <v>1</v>
      </c>
      <c r="I383" s="259"/>
      <c r="J383" s="256"/>
      <c r="K383" s="256"/>
      <c r="L383" s="260"/>
      <c r="M383" s="261"/>
      <c r="N383" s="262"/>
      <c r="O383" s="262"/>
      <c r="P383" s="262"/>
      <c r="Q383" s="262"/>
      <c r="R383" s="262"/>
      <c r="S383" s="262"/>
      <c r="T383" s="262"/>
      <c r="U383" s="263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4" t="s">
        <v>161</v>
      </c>
      <c r="AU383" s="264" t="s">
        <v>88</v>
      </c>
      <c r="AV383" s="14" t="s">
        <v>86</v>
      </c>
      <c r="AW383" s="14" t="s">
        <v>35</v>
      </c>
      <c r="AX383" s="14" t="s">
        <v>79</v>
      </c>
      <c r="AY383" s="264" t="s">
        <v>151</v>
      </c>
    </row>
    <row r="384" s="14" customFormat="1">
      <c r="A384" s="14"/>
      <c r="B384" s="255"/>
      <c r="C384" s="256"/>
      <c r="D384" s="239" t="s">
        <v>161</v>
      </c>
      <c r="E384" s="257" t="s">
        <v>1</v>
      </c>
      <c r="F384" s="258" t="s">
        <v>468</v>
      </c>
      <c r="G384" s="256"/>
      <c r="H384" s="257" t="s">
        <v>1</v>
      </c>
      <c r="I384" s="259"/>
      <c r="J384" s="256"/>
      <c r="K384" s="256"/>
      <c r="L384" s="260"/>
      <c r="M384" s="261"/>
      <c r="N384" s="262"/>
      <c r="O384" s="262"/>
      <c r="P384" s="262"/>
      <c r="Q384" s="262"/>
      <c r="R384" s="262"/>
      <c r="S384" s="262"/>
      <c r="T384" s="262"/>
      <c r="U384" s="263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4" t="s">
        <v>161</v>
      </c>
      <c r="AU384" s="264" t="s">
        <v>88</v>
      </c>
      <c r="AV384" s="14" t="s">
        <v>86</v>
      </c>
      <c r="AW384" s="14" t="s">
        <v>35</v>
      </c>
      <c r="AX384" s="14" t="s">
        <v>79</v>
      </c>
      <c r="AY384" s="264" t="s">
        <v>151</v>
      </c>
    </row>
    <row r="385" s="13" customFormat="1">
      <c r="A385" s="13"/>
      <c r="B385" s="244"/>
      <c r="C385" s="245"/>
      <c r="D385" s="239" t="s">
        <v>161</v>
      </c>
      <c r="E385" s="246" t="s">
        <v>1</v>
      </c>
      <c r="F385" s="247" t="s">
        <v>506</v>
      </c>
      <c r="G385" s="245"/>
      <c r="H385" s="248">
        <v>375.06599999999997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2"/>
      <c r="U385" s="25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161</v>
      </c>
      <c r="AU385" s="254" t="s">
        <v>88</v>
      </c>
      <c r="AV385" s="13" t="s">
        <v>88</v>
      </c>
      <c r="AW385" s="13" t="s">
        <v>35</v>
      </c>
      <c r="AX385" s="13" t="s">
        <v>79</v>
      </c>
      <c r="AY385" s="254" t="s">
        <v>151</v>
      </c>
    </row>
    <row r="386" s="16" customFormat="1">
      <c r="A386" s="16"/>
      <c r="B386" s="282"/>
      <c r="C386" s="283"/>
      <c r="D386" s="239" t="s">
        <v>161</v>
      </c>
      <c r="E386" s="284" t="s">
        <v>1</v>
      </c>
      <c r="F386" s="285" t="s">
        <v>268</v>
      </c>
      <c r="G386" s="283"/>
      <c r="H386" s="286">
        <v>375.06599999999997</v>
      </c>
      <c r="I386" s="287"/>
      <c r="J386" s="283"/>
      <c r="K386" s="283"/>
      <c r="L386" s="288"/>
      <c r="M386" s="289"/>
      <c r="N386" s="290"/>
      <c r="O386" s="290"/>
      <c r="P386" s="290"/>
      <c r="Q386" s="290"/>
      <c r="R386" s="290"/>
      <c r="S386" s="290"/>
      <c r="T386" s="290"/>
      <c r="U386" s="291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92" t="s">
        <v>161</v>
      </c>
      <c r="AU386" s="292" t="s">
        <v>88</v>
      </c>
      <c r="AV386" s="16" t="s">
        <v>167</v>
      </c>
      <c r="AW386" s="16" t="s">
        <v>35</v>
      </c>
      <c r="AX386" s="16" t="s">
        <v>79</v>
      </c>
      <c r="AY386" s="292" t="s">
        <v>151</v>
      </c>
    </row>
    <row r="387" s="14" customFormat="1">
      <c r="A387" s="14"/>
      <c r="B387" s="255"/>
      <c r="C387" s="256"/>
      <c r="D387" s="239" t="s">
        <v>161</v>
      </c>
      <c r="E387" s="257" t="s">
        <v>1</v>
      </c>
      <c r="F387" s="258" t="s">
        <v>462</v>
      </c>
      <c r="G387" s="256"/>
      <c r="H387" s="257" t="s">
        <v>1</v>
      </c>
      <c r="I387" s="259"/>
      <c r="J387" s="256"/>
      <c r="K387" s="256"/>
      <c r="L387" s="260"/>
      <c r="M387" s="261"/>
      <c r="N387" s="262"/>
      <c r="O387" s="262"/>
      <c r="P387" s="262"/>
      <c r="Q387" s="262"/>
      <c r="R387" s="262"/>
      <c r="S387" s="262"/>
      <c r="T387" s="262"/>
      <c r="U387" s="263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4" t="s">
        <v>161</v>
      </c>
      <c r="AU387" s="264" t="s">
        <v>88</v>
      </c>
      <c r="AV387" s="14" t="s">
        <v>86</v>
      </c>
      <c r="AW387" s="14" t="s">
        <v>35</v>
      </c>
      <c r="AX387" s="14" t="s">
        <v>79</v>
      </c>
      <c r="AY387" s="264" t="s">
        <v>151</v>
      </c>
    </row>
    <row r="388" s="13" customFormat="1">
      <c r="A388" s="13"/>
      <c r="B388" s="244"/>
      <c r="C388" s="245"/>
      <c r="D388" s="239" t="s">
        <v>161</v>
      </c>
      <c r="E388" s="246" t="s">
        <v>1</v>
      </c>
      <c r="F388" s="247" t="s">
        <v>507</v>
      </c>
      <c r="G388" s="245"/>
      <c r="H388" s="248">
        <v>46.302999999999997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2"/>
      <c r="U388" s="25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161</v>
      </c>
      <c r="AU388" s="254" t="s">
        <v>88</v>
      </c>
      <c r="AV388" s="13" t="s">
        <v>88</v>
      </c>
      <c r="AW388" s="13" t="s">
        <v>35</v>
      </c>
      <c r="AX388" s="13" t="s">
        <v>79</v>
      </c>
      <c r="AY388" s="254" t="s">
        <v>151</v>
      </c>
    </row>
    <row r="389" s="13" customFormat="1">
      <c r="A389" s="13"/>
      <c r="B389" s="244"/>
      <c r="C389" s="245"/>
      <c r="D389" s="239" t="s">
        <v>161</v>
      </c>
      <c r="E389" s="246" t="s">
        <v>1</v>
      </c>
      <c r="F389" s="247" t="s">
        <v>508</v>
      </c>
      <c r="G389" s="245"/>
      <c r="H389" s="248">
        <v>40.43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2"/>
      <c r="U389" s="25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4" t="s">
        <v>161</v>
      </c>
      <c r="AU389" s="254" t="s">
        <v>88</v>
      </c>
      <c r="AV389" s="13" t="s">
        <v>88</v>
      </c>
      <c r="AW389" s="13" t="s">
        <v>35</v>
      </c>
      <c r="AX389" s="13" t="s">
        <v>79</v>
      </c>
      <c r="AY389" s="254" t="s">
        <v>151</v>
      </c>
    </row>
    <row r="390" s="13" customFormat="1">
      <c r="A390" s="13"/>
      <c r="B390" s="244"/>
      <c r="C390" s="245"/>
      <c r="D390" s="239" t="s">
        <v>161</v>
      </c>
      <c r="E390" s="246" t="s">
        <v>1</v>
      </c>
      <c r="F390" s="247" t="s">
        <v>509</v>
      </c>
      <c r="G390" s="245"/>
      <c r="H390" s="248">
        <v>14.699999999999999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2"/>
      <c r="U390" s="25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4" t="s">
        <v>161</v>
      </c>
      <c r="AU390" s="254" t="s">
        <v>88</v>
      </c>
      <c r="AV390" s="13" t="s">
        <v>88</v>
      </c>
      <c r="AW390" s="13" t="s">
        <v>35</v>
      </c>
      <c r="AX390" s="13" t="s">
        <v>79</v>
      </c>
      <c r="AY390" s="254" t="s">
        <v>151</v>
      </c>
    </row>
    <row r="391" s="13" customFormat="1">
      <c r="A391" s="13"/>
      <c r="B391" s="244"/>
      <c r="C391" s="245"/>
      <c r="D391" s="239" t="s">
        <v>161</v>
      </c>
      <c r="E391" s="246" t="s">
        <v>1</v>
      </c>
      <c r="F391" s="247" t="s">
        <v>510</v>
      </c>
      <c r="G391" s="245"/>
      <c r="H391" s="248">
        <v>5.6699999999999999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2"/>
      <c r="U391" s="25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161</v>
      </c>
      <c r="AU391" s="254" t="s">
        <v>88</v>
      </c>
      <c r="AV391" s="13" t="s">
        <v>88</v>
      </c>
      <c r="AW391" s="13" t="s">
        <v>35</v>
      </c>
      <c r="AX391" s="13" t="s">
        <v>79</v>
      </c>
      <c r="AY391" s="254" t="s">
        <v>151</v>
      </c>
    </row>
    <row r="392" s="13" customFormat="1">
      <c r="A392" s="13"/>
      <c r="B392" s="244"/>
      <c r="C392" s="245"/>
      <c r="D392" s="239" t="s">
        <v>161</v>
      </c>
      <c r="E392" s="246" t="s">
        <v>1</v>
      </c>
      <c r="F392" s="247" t="s">
        <v>511</v>
      </c>
      <c r="G392" s="245"/>
      <c r="H392" s="248">
        <v>3.6389999999999998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2"/>
      <c r="U392" s="25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161</v>
      </c>
      <c r="AU392" s="254" t="s">
        <v>88</v>
      </c>
      <c r="AV392" s="13" t="s">
        <v>88</v>
      </c>
      <c r="AW392" s="13" t="s">
        <v>35</v>
      </c>
      <c r="AX392" s="13" t="s">
        <v>79</v>
      </c>
      <c r="AY392" s="254" t="s">
        <v>151</v>
      </c>
    </row>
    <row r="393" s="16" customFormat="1">
      <c r="A393" s="16"/>
      <c r="B393" s="282"/>
      <c r="C393" s="283"/>
      <c r="D393" s="239" t="s">
        <v>161</v>
      </c>
      <c r="E393" s="284" t="s">
        <v>1</v>
      </c>
      <c r="F393" s="285" t="s">
        <v>268</v>
      </c>
      <c r="G393" s="283"/>
      <c r="H393" s="286">
        <v>110.742</v>
      </c>
      <c r="I393" s="287"/>
      <c r="J393" s="283"/>
      <c r="K393" s="283"/>
      <c r="L393" s="288"/>
      <c r="M393" s="289"/>
      <c r="N393" s="290"/>
      <c r="O393" s="290"/>
      <c r="P393" s="290"/>
      <c r="Q393" s="290"/>
      <c r="R393" s="290"/>
      <c r="S393" s="290"/>
      <c r="T393" s="290"/>
      <c r="U393" s="291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92" t="s">
        <v>161</v>
      </c>
      <c r="AU393" s="292" t="s">
        <v>88</v>
      </c>
      <c r="AV393" s="16" t="s">
        <v>167</v>
      </c>
      <c r="AW393" s="16" t="s">
        <v>35</v>
      </c>
      <c r="AX393" s="16" t="s">
        <v>79</v>
      </c>
      <c r="AY393" s="292" t="s">
        <v>151</v>
      </c>
    </row>
    <row r="394" s="15" customFormat="1">
      <c r="A394" s="15"/>
      <c r="B394" s="271"/>
      <c r="C394" s="272"/>
      <c r="D394" s="239" t="s">
        <v>161</v>
      </c>
      <c r="E394" s="273" t="s">
        <v>1</v>
      </c>
      <c r="F394" s="274" t="s">
        <v>236</v>
      </c>
      <c r="G394" s="272"/>
      <c r="H394" s="275">
        <v>485.80799999999999</v>
      </c>
      <c r="I394" s="276"/>
      <c r="J394" s="272"/>
      <c r="K394" s="272"/>
      <c r="L394" s="277"/>
      <c r="M394" s="278"/>
      <c r="N394" s="279"/>
      <c r="O394" s="279"/>
      <c r="P394" s="279"/>
      <c r="Q394" s="279"/>
      <c r="R394" s="279"/>
      <c r="S394" s="279"/>
      <c r="T394" s="279"/>
      <c r="U394" s="280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1" t="s">
        <v>161</v>
      </c>
      <c r="AU394" s="281" t="s">
        <v>88</v>
      </c>
      <c r="AV394" s="15" t="s">
        <v>172</v>
      </c>
      <c r="AW394" s="15" t="s">
        <v>35</v>
      </c>
      <c r="AX394" s="15" t="s">
        <v>86</v>
      </c>
      <c r="AY394" s="281" t="s">
        <v>151</v>
      </c>
    </row>
    <row r="395" s="2" customFormat="1" ht="24.15" customHeight="1">
      <c r="A395" s="39"/>
      <c r="B395" s="40"/>
      <c r="C395" s="226" t="s">
        <v>512</v>
      </c>
      <c r="D395" s="226" t="s">
        <v>154</v>
      </c>
      <c r="E395" s="227" t="s">
        <v>513</v>
      </c>
      <c r="F395" s="228" t="s">
        <v>514</v>
      </c>
      <c r="G395" s="229" t="s">
        <v>226</v>
      </c>
      <c r="H395" s="230">
        <v>357.20600000000002</v>
      </c>
      <c r="I395" s="231"/>
      <c r="J395" s="232">
        <f>ROUND(I395*H395,2)</f>
        <v>0</v>
      </c>
      <c r="K395" s="228" t="s">
        <v>1</v>
      </c>
      <c r="L395" s="45"/>
      <c r="M395" s="233" t="s">
        <v>1</v>
      </c>
      <c r="N395" s="234" t="s">
        <v>44</v>
      </c>
      <c r="O395" s="92"/>
      <c r="P395" s="235">
        <f>O395*H395</f>
        <v>0</v>
      </c>
      <c r="Q395" s="235">
        <v>0</v>
      </c>
      <c r="R395" s="235">
        <f>Q395*H395</f>
        <v>0</v>
      </c>
      <c r="S395" s="235">
        <v>0</v>
      </c>
      <c r="T395" s="235">
        <f>S395*H395</f>
        <v>0</v>
      </c>
      <c r="U395" s="236" t="s">
        <v>1</v>
      </c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7" t="s">
        <v>172</v>
      </c>
      <c r="AT395" s="237" t="s">
        <v>154</v>
      </c>
      <c r="AU395" s="237" t="s">
        <v>88</v>
      </c>
      <c r="AY395" s="18" t="s">
        <v>151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8" t="s">
        <v>86</v>
      </c>
      <c r="BK395" s="238">
        <f>ROUND(I395*H395,2)</f>
        <v>0</v>
      </c>
      <c r="BL395" s="18" t="s">
        <v>172</v>
      </c>
      <c r="BM395" s="237" t="s">
        <v>515</v>
      </c>
    </row>
    <row r="396" s="2" customFormat="1">
      <c r="A396" s="39"/>
      <c r="B396" s="40"/>
      <c r="C396" s="41"/>
      <c r="D396" s="239" t="s">
        <v>160</v>
      </c>
      <c r="E396" s="41"/>
      <c r="F396" s="240" t="s">
        <v>514</v>
      </c>
      <c r="G396" s="41"/>
      <c r="H396" s="41"/>
      <c r="I396" s="241"/>
      <c r="J396" s="41"/>
      <c r="K396" s="41"/>
      <c r="L396" s="45"/>
      <c r="M396" s="242"/>
      <c r="N396" s="243"/>
      <c r="O396" s="92"/>
      <c r="P396" s="92"/>
      <c r="Q396" s="92"/>
      <c r="R396" s="92"/>
      <c r="S396" s="92"/>
      <c r="T396" s="92"/>
      <c r="U396" s="93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160</v>
      </c>
      <c r="AU396" s="18" t="s">
        <v>88</v>
      </c>
    </row>
    <row r="397" s="2" customFormat="1">
      <c r="A397" s="39"/>
      <c r="B397" s="40"/>
      <c r="C397" s="41"/>
      <c r="D397" s="239" t="s">
        <v>231</v>
      </c>
      <c r="E397" s="41"/>
      <c r="F397" s="270" t="s">
        <v>232</v>
      </c>
      <c r="G397" s="41"/>
      <c r="H397" s="41"/>
      <c r="I397" s="241"/>
      <c r="J397" s="41"/>
      <c r="K397" s="41"/>
      <c r="L397" s="45"/>
      <c r="M397" s="242"/>
      <c r="N397" s="243"/>
      <c r="O397" s="92"/>
      <c r="P397" s="92"/>
      <c r="Q397" s="92"/>
      <c r="R397" s="92"/>
      <c r="S397" s="92"/>
      <c r="T397" s="92"/>
      <c r="U397" s="93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231</v>
      </c>
      <c r="AU397" s="18" t="s">
        <v>88</v>
      </c>
    </row>
    <row r="398" s="14" customFormat="1">
      <c r="A398" s="14"/>
      <c r="B398" s="255"/>
      <c r="C398" s="256"/>
      <c r="D398" s="239" t="s">
        <v>161</v>
      </c>
      <c r="E398" s="257" t="s">
        <v>1</v>
      </c>
      <c r="F398" s="258" t="s">
        <v>516</v>
      </c>
      <c r="G398" s="256"/>
      <c r="H398" s="257" t="s">
        <v>1</v>
      </c>
      <c r="I398" s="259"/>
      <c r="J398" s="256"/>
      <c r="K398" s="256"/>
      <c r="L398" s="260"/>
      <c r="M398" s="261"/>
      <c r="N398" s="262"/>
      <c r="O398" s="262"/>
      <c r="P398" s="262"/>
      <c r="Q398" s="262"/>
      <c r="R398" s="262"/>
      <c r="S398" s="262"/>
      <c r="T398" s="262"/>
      <c r="U398" s="263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4" t="s">
        <v>161</v>
      </c>
      <c r="AU398" s="264" t="s">
        <v>88</v>
      </c>
      <c r="AV398" s="14" t="s">
        <v>86</v>
      </c>
      <c r="AW398" s="14" t="s">
        <v>35</v>
      </c>
      <c r="AX398" s="14" t="s">
        <v>79</v>
      </c>
      <c r="AY398" s="264" t="s">
        <v>151</v>
      </c>
    </row>
    <row r="399" s="14" customFormat="1">
      <c r="A399" s="14"/>
      <c r="B399" s="255"/>
      <c r="C399" s="256"/>
      <c r="D399" s="239" t="s">
        <v>161</v>
      </c>
      <c r="E399" s="257" t="s">
        <v>1</v>
      </c>
      <c r="F399" s="258" t="s">
        <v>468</v>
      </c>
      <c r="G399" s="256"/>
      <c r="H399" s="257" t="s">
        <v>1</v>
      </c>
      <c r="I399" s="259"/>
      <c r="J399" s="256"/>
      <c r="K399" s="256"/>
      <c r="L399" s="260"/>
      <c r="M399" s="261"/>
      <c r="N399" s="262"/>
      <c r="O399" s="262"/>
      <c r="P399" s="262"/>
      <c r="Q399" s="262"/>
      <c r="R399" s="262"/>
      <c r="S399" s="262"/>
      <c r="T399" s="262"/>
      <c r="U399" s="263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4" t="s">
        <v>161</v>
      </c>
      <c r="AU399" s="264" t="s">
        <v>88</v>
      </c>
      <c r="AV399" s="14" t="s">
        <v>86</v>
      </c>
      <c r="AW399" s="14" t="s">
        <v>35</v>
      </c>
      <c r="AX399" s="14" t="s">
        <v>79</v>
      </c>
      <c r="AY399" s="264" t="s">
        <v>151</v>
      </c>
    </row>
    <row r="400" s="13" customFormat="1">
      <c r="A400" s="13"/>
      <c r="B400" s="244"/>
      <c r="C400" s="245"/>
      <c r="D400" s="239" t="s">
        <v>161</v>
      </c>
      <c r="E400" s="246" t="s">
        <v>1</v>
      </c>
      <c r="F400" s="247" t="s">
        <v>469</v>
      </c>
      <c r="G400" s="245"/>
      <c r="H400" s="248">
        <v>357.20600000000002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2"/>
      <c r="U400" s="25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161</v>
      </c>
      <c r="AU400" s="254" t="s">
        <v>88</v>
      </c>
      <c r="AV400" s="13" t="s">
        <v>88</v>
      </c>
      <c r="AW400" s="13" t="s">
        <v>35</v>
      </c>
      <c r="AX400" s="13" t="s">
        <v>86</v>
      </c>
      <c r="AY400" s="254" t="s">
        <v>151</v>
      </c>
    </row>
    <row r="401" s="2" customFormat="1" ht="21.75" customHeight="1">
      <c r="A401" s="39"/>
      <c r="B401" s="40"/>
      <c r="C401" s="226" t="s">
        <v>517</v>
      </c>
      <c r="D401" s="226" t="s">
        <v>154</v>
      </c>
      <c r="E401" s="227" t="s">
        <v>518</v>
      </c>
      <c r="F401" s="228" t="s">
        <v>519</v>
      </c>
      <c r="G401" s="229" t="s">
        <v>226</v>
      </c>
      <c r="H401" s="230">
        <v>6</v>
      </c>
      <c r="I401" s="231"/>
      <c r="J401" s="232">
        <f>ROUND(I401*H401,2)</f>
        <v>0</v>
      </c>
      <c r="K401" s="228" t="s">
        <v>227</v>
      </c>
      <c r="L401" s="45"/>
      <c r="M401" s="233" t="s">
        <v>1</v>
      </c>
      <c r="N401" s="234" t="s">
        <v>44</v>
      </c>
      <c r="O401" s="92"/>
      <c r="P401" s="235">
        <f>O401*H401</f>
        <v>0</v>
      </c>
      <c r="Q401" s="235">
        <v>0</v>
      </c>
      <c r="R401" s="235">
        <f>Q401*H401</f>
        <v>0</v>
      </c>
      <c r="S401" s="235">
        <v>0</v>
      </c>
      <c r="T401" s="235">
        <f>S401*H401</f>
        <v>0</v>
      </c>
      <c r="U401" s="236" t="s">
        <v>1</v>
      </c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7" t="s">
        <v>172</v>
      </c>
      <c r="AT401" s="237" t="s">
        <v>154</v>
      </c>
      <c r="AU401" s="237" t="s">
        <v>88</v>
      </c>
      <c r="AY401" s="18" t="s">
        <v>151</v>
      </c>
      <c r="BE401" s="238">
        <f>IF(N401="základní",J401,0)</f>
        <v>0</v>
      </c>
      <c r="BF401" s="238">
        <f>IF(N401="snížená",J401,0)</f>
        <v>0</v>
      </c>
      <c r="BG401" s="238">
        <f>IF(N401="zákl. přenesená",J401,0)</f>
        <v>0</v>
      </c>
      <c r="BH401" s="238">
        <f>IF(N401="sníž. přenesená",J401,0)</f>
        <v>0</v>
      </c>
      <c r="BI401" s="238">
        <f>IF(N401="nulová",J401,0)</f>
        <v>0</v>
      </c>
      <c r="BJ401" s="18" t="s">
        <v>86</v>
      </c>
      <c r="BK401" s="238">
        <f>ROUND(I401*H401,2)</f>
        <v>0</v>
      </c>
      <c r="BL401" s="18" t="s">
        <v>172</v>
      </c>
      <c r="BM401" s="237" t="s">
        <v>520</v>
      </c>
    </row>
    <row r="402" s="2" customFormat="1">
      <c r="A402" s="39"/>
      <c r="B402" s="40"/>
      <c r="C402" s="41"/>
      <c r="D402" s="239" t="s">
        <v>160</v>
      </c>
      <c r="E402" s="41"/>
      <c r="F402" s="240" t="s">
        <v>519</v>
      </c>
      <c r="G402" s="41"/>
      <c r="H402" s="41"/>
      <c r="I402" s="241"/>
      <c r="J402" s="41"/>
      <c r="K402" s="41"/>
      <c r="L402" s="45"/>
      <c r="M402" s="242"/>
      <c r="N402" s="243"/>
      <c r="O402" s="92"/>
      <c r="P402" s="92"/>
      <c r="Q402" s="92"/>
      <c r="R402" s="92"/>
      <c r="S402" s="92"/>
      <c r="T402" s="92"/>
      <c r="U402" s="93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160</v>
      </c>
      <c r="AU402" s="18" t="s">
        <v>88</v>
      </c>
    </row>
    <row r="403" s="2" customFormat="1">
      <c r="A403" s="39"/>
      <c r="B403" s="40"/>
      <c r="C403" s="41"/>
      <c r="D403" s="268" t="s">
        <v>229</v>
      </c>
      <c r="E403" s="41"/>
      <c r="F403" s="269" t="s">
        <v>521</v>
      </c>
      <c r="G403" s="41"/>
      <c r="H403" s="41"/>
      <c r="I403" s="241"/>
      <c r="J403" s="41"/>
      <c r="K403" s="41"/>
      <c r="L403" s="45"/>
      <c r="M403" s="242"/>
      <c r="N403" s="243"/>
      <c r="O403" s="92"/>
      <c r="P403" s="92"/>
      <c r="Q403" s="92"/>
      <c r="R403" s="92"/>
      <c r="S403" s="92"/>
      <c r="T403" s="92"/>
      <c r="U403" s="93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229</v>
      </c>
      <c r="AU403" s="18" t="s">
        <v>88</v>
      </c>
    </row>
    <row r="404" s="2" customFormat="1">
      <c r="A404" s="39"/>
      <c r="B404" s="40"/>
      <c r="C404" s="41"/>
      <c r="D404" s="239" t="s">
        <v>231</v>
      </c>
      <c r="E404" s="41"/>
      <c r="F404" s="270" t="s">
        <v>477</v>
      </c>
      <c r="G404" s="41"/>
      <c r="H404" s="41"/>
      <c r="I404" s="241"/>
      <c r="J404" s="41"/>
      <c r="K404" s="41"/>
      <c r="L404" s="45"/>
      <c r="M404" s="242"/>
      <c r="N404" s="243"/>
      <c r="O404" s="92"/>
      <c r="P404" s="92"/>
      <c r="Q404" s="92"/>
      <c r="R404" s="92"/>
      <c r="S404" s="92"/>
      <c r="T404" s="92"/>
      <c r="U404" s="93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231</v>
      </c>
      <c r="AU404" s="18" t="s">
        <v>88</v>
      </c>
    </row>
    <row r="405" s="14" customFormat="1">
      <c r="A405" s="14"/>
      <c r="B405" s="255"/>
      <c r="C405" s="256"/>
      <c r="D405" s="239" t="s">
        <v>161</v>
      </c>
      <c r="E405" s="257" t="s">
        <v>1</v>
      </c>
      <c r="F405" s="258" t="s">
        <v>522</v>
      </c>
      <c r="G405" s="256"/>
      <c r="H405" s="257" t="s">
        <v>1</v>
      </c>
      <c r="I405" s="259"/>
      <c r="J405" s="256"/>
      <c r="K405" s="256"/>
      <c r="L405" s="260"/>
      <c r="M405" s="261"/>
      <c r="N405" s="262"/>
      <c r="O405" s="262"/>
      <c r="P405" s="262"/>
      <c r="Q405" s="262"/>
      <c r="R405" s="262"/>
      <c r="S405" s="262"/>
      <c r="T405" s="262"/>
      <c r="U405" s="263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4" t="s">
        <v>161</v>
      </c>
      <c r="AU405" s="264" t="s">
        <v>88</v>
      </c>
      <c r="AV405" s="14" t="s">
        <v>86</v>
      </c>
      <c r="AW405" s="14" t="s">
        <v>35</v>
      </c>
      <c r="AX405" s="14" t="s">
        <v>79</v>
      </c>
      <c r="AY405" s="264" t="s">
        <v>151</v>
      </c>
    </row>
    <row r="406" s="13" customFormat="1">
      <c r="A406" s="13"/>
      <c r="B406" s="244"/>
      <c r="C406" s="245"/>
      <c r="D406" s="239" t="s">
        <v>161</v>
      </c>
      <c r="E406" s="246" t="s">
        <v>1</v>
      </c>
      <c r="F406" s="247" t="s">
        <v>172</v>
      </c>
      <c r="G406" s="245"/>
      <c r="H406" s="248">
        <v>4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2"/>
      <c r="U406" s="25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4" t="s">
        <v>161</v>
      </c>
      <c r="AU406" s="254" t="s">
        <v>88</v>
      </c>
      <c r="AV406" s="13" t="s">
        <v>88</v>
      </c>
      <c r="AW406" s="13" t="s">
        <v>35</v>
      </c>
      <c r="AX406" s="13" t="s">
        <v>79</v>
      </c>
      <c r="AY406" s="254" t="s">
        <v>151</v>
      </c>
    </row>
    <row r="407" s="14" customFormat="1">
      <c r="A407" s="14"/>
      <c r="B407" s="255"/>
      <c r="C407" s="256"/>
      <c r="D407" s="239" t="s">
        <v>161</v>
      </c>
      <c r="E407" s="257" t="s">
        <v>1</v>
      </c>
      <c r="F407" s="258" t="s">
        <v>523</v>
      </c>
      <c r="G407" s="256"/>
      <c r="H407" s="257" t="s">
        <v>1</v>
      </c>
      <c r="I407" s="259"/>
      <c r="J407" s="256"/>
      <c r="K407" s="256"/>
      <c r="L407" s="260"/>
      <c r="M407" s="261"/>
      <c r="N407" s="262"/>
      <c r="O407" s="262"/>
      <c r="P407" s="262"/>
      <c r="Q407" s="262"/>
      <c r="R407" s="262"/>
      <c r="S407" s="262"/>
      <c r="T407" s="262"/>
      <c r="U407" s="263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4" t="s">
        <v>161</v>
      </c>
      <c r="AU407" s="264" t="s">
        <v>88</v>
      </c>
      <c r="AV407" s="14" t="s">
        <v>86</v>
      </c>
      <c r="AW407" s="14" t="s">
        <v>35</v>
      </c>
      <c r="AX407" s="14" t="s">
        <v>79</v>
      </c>
      <c r="AY407" s="264" t="s">
        <v>151</v>
      </c>
    </row>
    <row r="408" s="13" customFormat="1">
      <c r="A408" s="13"/>
      <c r="B408" s="244"/>
      <c r="C408" s="245"/>
      <c r="D408" s="239" t="s">
        <v>161</v>
      </c>
      <c r="E408" s="246" t="s">
        <v>1</v>
      </c>
      <c r="F408" s="247" t="s">
        <v>524</v>
      </c>
      <c r="G408" s="245"/>
      <c r="H408" s="248">
        <v>2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2"/>
      <c r="U408" s="25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161</v>
      </c>
      <c r="AU408" s="254" t="s">
        <v>88</v>
      </c>
      <c r="AV408" s="13" t="s">
        <v>88</v>
      </c>
      <c r="AW408" s="13" t="s">
        <v>35</v>
      </c>
      <c r="AX408" s="13" t="s">
        <v>79</v>
      </c>
      <c r="AY408" s="254" t="s">
        <v>151</v>
      </c>
    </row>
    <row r="409" s="15" customFormat="1">
      <c r="A409" s="15"/>
      <c r="B409" s="271"/>
      <c r="C409" s="272"/>
      <c r="D409" s="239" t="s">
        <v>161</v>
      </c>
      <c r="E409" s="273" t="s">
        <v>1</v>
      </c>
      <c r="F409" s="274" t="s">
        <v>236</v>
      </c>
      <c r="G409" s="272"/>
      <c r="H409" s="275">
        <v>6</v>
      </c>
      <c r="I409" s="276"/>
      <c r="J409" s="272"/>
      <c r="K409" s="272"/>
      <c r="L409" s="277"/>
      <c r="M409" s="278"/>
      <c r="N409" s="279"/>
      <c r="O409" s="279"/>
      <c r="P409" s="279"/>
      <c r="Q409" s="279"/>
      <c r="R409" s="279"/>
      <c r="S409" s="279"/>
      <c r="T409" s="279"/>
      <c r="U409" s="280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1" t="s">
        <v>161</v>
      </c>
      <c r="AU409" s="281" t="s">
        <v>88</v>
      </c>
      <c r="AV409" s="15" t="s">
        <v>172</v>
      </c>
      <c r="AW409" s="15" t="s">
        <v>35</v>
      </c>
      <c r="AX409" s="15" t="s">
        <v>86</v>
      </c>
      <c r="AY409" s="281" t="s">
        <v>151</v>
      </c>
    </row>
    <row r="410" s="2" customFormat="1" ht="33" customHeight="1">
      <c r="A410" s="39"/>
      <c r="B410" s="40"/>
      <c r="C410" s="226" t="s">
        <v>525</v>
      </c>
      <c r="D410" s="226" t="s">
        <v>154</v>
      </c>
      <c r="E410" s="227" t="s">
        <v>526</v>
      </c>
      <c r="F410" s="228" t="s">
        <v>527</v>
      </c>
      <c r="G410" s="229" t="s">
        <v>226</v>
      </c>
      <c r="H410" s="230">
        <v>4</v>
      </c>
      <c r="I410" s="231"/>
      <c r="J410" s="232">
        <f>ROUND(I410*H410,2)</f>
        <v>0</v>
      </c>
      <c r="K410" s="228" t="s">
        <v>227</v>
      </c>
      <c r="L410" s="45"/>
      <c r="M410" s="233" t="s">
        <v>1</v>
      </c>
      <c r="N410" s="234" t="s">
        <v>44</v>
      </c>
      <c r="O410" s="92"/>
      <c r="P410" s="235">
        <f>O410*H410</f>
        <v>0</v>
      </c>
      <c r="Q410" s="235">
        <v>0</v>
      </c>
      <c r="R410" s="235">
        <f>Q410*H410</f>
        <v>0</v>
      </c>
      <c r="S410" s="235">
        <v>0</v>
      </c>
      <c r="T410" s="235">
        <f>S410*H410</f>
        <v>0</v>
      </c>
      <c r="U410" s="236" t="s">
        <v>1</v>
      </c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7" t="s">
        <v>172</v>
      </c>
      <c r="AT410" s="237" t="s">
        <v>154</v>
      </c>
      <c r="AU410" s="237" t="s">
        <v>88</v>
      </c>
      <c r="AY410" s="18" t="s">
        <v>151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8" t="s">
        <v>86</v>
      </c>
      <c r="BK410" s="238">
        <f>ROUND(I410*H410,2)</f>
        <v>0</v>
      </c>
      <c r="BL410" s="18" t="s">
        <v>172</v>
      </c>
      <c r="BM410" s="237" t="s">
        <v>528</v>
      </c>
    </row>
    <row r="411" s="2" customFormat="1">
      <c r="A411" s="39"/>
      <c r="B411" s="40"/>
      <c r="C411" s="41"/>
      <c r="D411" s="239" t="s">
        <v>160</v>
      </c>
      <c r="E411" s="41"/>
      <c r="F411" s="240" t="s">
        <v>527</v>
      </c>
      <c r="G411" s="41"/>
      <c r="H411" s="41"/>
      <c r="I411" s="241"/>
      <c r="J411" s="41"/>
      <c r="K411" s="41"/>
      <c r="L411" s="45"/>
      <c r="M411" s="242"/>
      <c r="N411" s="243"/>
      <c r="O411" s="92"/>
      <c r="P411" s="92"/>
      <c r="Q411" s="92"/>
      <c r="R411" s="92"/>
      <c r="S411" s="92"/>
      <c r="T411" s="92"/>
      <c r="U411" s="93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160</v>
      </c>
      <c r="AU411" s="18" t="s">
        <v>88</v>
      </c>
    </row>
    <row r="412" s="2" customFormat="1">
      <c r="A412" s="39"/>
      <c r="B412" s="40"/>
      <c r="C412" s="41"/>
      <c r="D412" s="268" t="s">
        <v>229</v>
      </c>
      <c r="E412" s="41"/>
      <c r="F412" s="269" t="s">
        <v>529</v>
      </c>
      <c r="G412" s="41"/>
      <c r="H412" s="41"/>
      <c r="I412" s="241"/>
      <c r="J412" s="41"/>
      <c r="K412" s="41"/>
      <c r="L412" s="45"/>
      <c r="M412" s="242"/>
      <c r="N412" s="243"/>
      <c r="O412" s="92"/>
      <c r="P412" s="92"/>
      <c r="Q412" s="92"/>
      <c r="R412" s="92"/>
      <c r="S412" s="92"/>
      <c r="T412" s="92"/>
      <c r="U412" s="93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229</v>
      </c>
      <c r="AU412" s="18" t="s">
        <v>88</v>
      </c>
    </row>
    <row r="413" s="2" customFormat="1">
      <c r="A413" s="39"/>
      <c r="B413" s="40"/>
      <c r="C413" s="41"/>
      <c r="D413" s="239" t="s">
        <v>231</v>
      </c>
      <c r="E413" s="41"/>
      <c r="F413" s="270" t="s">
        <v>477</v>
      </c>
      <c r="G413" s="41"/>
      <c r="H413" s="41"/>
      <c r="I413" s="241"/>
      <c r="J413" s="41"/>
      <c r="K413" s="41"/>
      <c r="L413" s="45"/>
      <c r="M413" s="242"/>
      <c r="N413" s="243"/>
      <c r="O413" s="92"/>
      <c r="P413" s="92"/>
      <c r="Q413" s="92"/>
      <c r="R413" s="92"/>
      <c r="S413" s="92"/>
      <c r="T413" s="92"/>
      <c r="U413" s="93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231</v>
      </c>
      <c r="AU413" s="18" t="s">
        <v>88</v>
      </c>
    </row>
    <row r="414" s="14" customFormat="1">
      <c r="A414" s="14"/>
      <c r="B414" s="255"/>
      <c r="C414" s="256"/>
      <c r="D414" s="239" t="s">
        <v>161</v>
      </c>
      <c r="E414" s="257" t="s">
        <v>1</v>
      </c>
      <c r="F414" s="258" t="s">
        <v>530</v>
      </c>
      <c r="G414" s="256"/>
      <c r="H414" s="257" t="s">
        <v>1</v>
      </c>
      <c r="I414" s="259"/>
      <c r="J414" s="256"/>
      <c r="K414" s="256"/>
      <c r="L414" s="260"/>
      <c r="M414" s="261"/>
      <c r="N414" s="262"/>
      <c r="O414" s="262"/>
      <c r="P414" s="262"/>
      <c r="Q414" s="262"/>
      <c r="R414" s="262"/>
      <c r="S414" s="262"/>
      <c r="T414" s="262"/>
      <c r="U414" s="263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4" t="s">
        <v>161</v>
      </c>
      <c r="AU414" s="264" t="s">
        <v>88</v>
      </c>
      <c r="AV414" s="14" t="s">
        <v>86</v>
      </c>
      <c r="AW414" s="14" t="s">
        <v>35</v>
      </c>
      <c r="AX414" s="14" t="s">
        <v>79</v>
      </c>
      <c r="AY414" s="264" t="s">
        <v>151</v>
      </c>
    </row>
    <row r="415" s="13" customFormat="1">
      <c r="A415" s="13"/>
      <c r="B415" s="244"/>
      <c r="C415" s="245"/>
      <c r="D415" s="239" t="s">
        <v>161</v>
      </c>
      <c r="E415" s="246" t="s">
        <v>1</v>
      </c>
      <c r="F415" s="247" t="s">
        <v>172</v>
      </c>
      <c r="G415" s="245"/>
      <c r="H415" s="248">
        <v>4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2"/>
      <c r="U415" s="25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4" t="s">
        <v>161</v>
      </c>
      <c r="AU415" s="254" t="s">
        <v>88</v>
      </c>
      <c r="AV415" s="13" t="s">
        <v>88</v>
      </c>
      <c r="AW415" s="13" t="s">
        <v>35</v>
      </c>
      <c r="AX415" s="13" t="s">
        <v>86</v>
      </c>
      <c r="AY415" s="254" t="s">
        <v>151</v>
      </c>
    </row>
    <row r="416" s="2" customFormat="1" ht="24.15" customHeight="1">
      <c r="A416" s="39"/>
      <c r="B416" s="40"/>
      <c r="C416" s="226" t="s">
        <v>531</v>
      </c>
      <c r="D416" s="226" t="s">
        <v>154</v>
      </c>
      <c r="E416" s="227" t="s">
        <v>532</v>
      </c>
      <c r="F416" s="228" t="s">
        <v>533</v>
      </c>
      <c r="G416" s="229" t="s">
        <v>226</v>
      </c>
      <c r="H416" s="230">
        <v>2</v>
      </c>
      <c r="I416" s="231"/>
      <c r="J416" s="232">
        <f>ROUND(I416*H416,2)</f>
        <v>0</v>
      </c>
      <c r="K416" s="228" t="s">
        <v>227</v>
      </c>
      <c r="L416" s="45"/>
      <c r="M416" s="233" t="s">
        <v>1</v>
      </c>
      <c r="N416" s="234" t="s">
        <v>44</v>
      </c>
      <c r="O416" s="92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5">
        <f>S416*H416</f>
        <v>0</v>
      </c>
      <c r="U416" s="236" t="s">
        <v>1</v>
      </c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7" t="s">
        <v>172</v>
      </c>
      <c r="AT416" s="237" t="s">
        <v>154</v>
      </c>
      <c r="AU416" s="237" t="s">
        <v>88</v>
      </c>
      <c r="AY416" s="18" t="s">
        <v>151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8" t="s">
        <v>86</v>
      </c>
      <c r="BK416" s="238">
        <f>ROUND(I416*H416,2)</f>
        <v>0</v>
      </c>
      <c r="BL416" s="18" t="s">
        <v>172</v>
      </c>
      <c r="BM416" s="237" t="s">
        <v>534</v>
      </c>
    </row>
    <row r="417" s="2" customFormat="1">
      <c r="A417" s="39"/>
      <c r="B417" s="40"/>
      <c r="C417" s="41"/>
      <c r="D417" s="239" t="s">
        <v>160</v>
      </c>
      <c r="E417" s="41"/>
      <c r="F417" s="240" t="s">
        <v>533</v>
      </c>
      <c r="G417" s="41"/>
      <c r="H417" s="41"/>
      <c r="I417" s="241"/>
      <c r="J417" s="41"/>
      <c r="K417" s="41"/>
      <c r="L417" s="45"/>
      <c r="M417" s="242"/>
      <c r="N417" s="243"/>
      <c r="O417" s="92"/>
      <c r="P417" s="92"/>
      <c r="Q417" s="92"/>
      <c r="R417" s="92"/>
      <c r="S417" s="92"/>
      <c r="T417" s="92"/>
      <c r="U417" s="93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160</v>
      </c>
      <c r="AU417" s="18" t="s">
        <v>88</v>
      </c>
    </row>
    <row r="418" s="2" customFormat="1">
      <c r="A418" s="39"/>
      <c r="B418" s="40"/>
      <c r="C418" s="41"/>
      <c r="D418" s="268" t="s">
        <v>229</v>
      </c>
      <c r="E418" s="41"/>
      <c r="F418" s="269" t="s">
        <v>535</v>
      </c>
      <c r="G418" s="41"/>
      <c r="H418" s="41"/>
      <c r="I418" s="241"/>
      <c r="J418" s="41"/>
      <c r="K418" s="41"/>
      <c r="L418" s="45"/>
      <c r="M418" s="242"/>
      <c r="N418" s="243"/>
      <c r="O418" s="92"/>
      <c r="P418" s="92"/>
      <c r="Q418" s="92"/>
      <c r="R418" s="92"/>
      <c r="S418" s="92"/>
      <c r="T418" s="92"/>
      <c r="U418" s="93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229</v>
      </c>
      <c r="AU418" s="18" t="s">
        <v>88</v>
      </c>
    </row>
    <row r="419" s="14" customFormat="1">
      <c r="A419" s="14"/>
      <c r="B419" s="255"/>
      <c r="C419" s="256"/>
      <c r="D419" s="239" t="s">
        <v>161</v>
      </c>
      <c r="E419" s="257" t="s">
        <v>1</v>
      </c>
      <c r="F419" s="258" t="s">
        <v>536</v>
      </c>
      <c r="G419" s="256"/>
      <c r="H419" s="257" t="s">
        <v>1</v>
      </c>
      <c r="I419" s="259"/>
      <c r="J419" s="256"/>
      <c r="K419" s="256"/>
      <c r="L419" s="260"/>
      <c r="M419" s="261"/>
      <c r="N419" s="262"/>
      <c r="O419" s="262"/>
      <c r="P419" s="262"/>
      <c r="Q419" s="262"/>
      <c r="R419" s="262"/>
      <c r="S419" s="262"/>
      <c r="T419" s="262"/>
      <c r="U419" s="263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4" t="s">
        <v>161</v>
      </c>
      <c r="AU419" s="264" t="s">
        <v>88</v>
      </c>
      <c r="AV419" s="14" t="s">
        <v>86</v>
      </c>
      <c r="AW419" s="14" t="s">
        <v>35</v>
      </c>
      <c r="AX419" s="14" t="s">
        <v>79</v>
      </c>
      <c r="AY419" s="264" t="s">
        <v>151</v>
      </c>
    </row>
    <row r="420" s="13" customFormat="1">
      <c r="A420" s="13"/>
      <c r="B420" s="244"/>
      <c r="C420" s="245"/>
      <c r="D420" s="239" t="s">
        <v>161</v>
      </c>
      <c r="E420" s="246" t="s">
        <v>1</v>
      </c>
      <c r="F420" s="247" t="s">
        <v>537</v>
      </c>
      <c r="G420" s="245"/>
      <c r="H420" s="248">
        <v>2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2"/>
      <c r="U420" s="25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4" t="s">
        <v>161</v>
      </c>
      <c r="AU420" s="254" t="s">
        <v>88</v>
      </c>
      <c r="AV420" s="13" t="s">
        <v>88</v>
      </c>
      <c r="AW420" s="13" t="s">
        <v>35</v>
      </c>
      <c r="AX420" s="13" t="s">
        <v>86</v>
      </c>
      <c r="AY420" s="254" t="s">
        <v>151</v>
      </c>
    </row>
    <row r="421" s="2" customFormat="1" ht="24.15" customHeight="1">
      <c r="A421" s="39"/>
      <c r="B421" s="40"/>
      <c r="C421" s="226" t="s">
        <v>538</v>
      </c>
      <c r="D421" s="226" t="s">
        <v>154</v>
      </c>
      <c r="E421" s="227" t="s">
        <v>539</v>
      </c>
      <c r="F421" s="228" t="s">
        <v>540</v>
      </c>
      <c r="G421" s="229" t="s">
        <v>226</v>
      </c>
      <c r="H421" s="230">
        <v>132.46899999999999</v>
      </c>
      <c r="I421" s="231"/>
      <c r="J421" s="232">
        <f>ROUND(I421*H421,2)</f>
        <v>0</v>
      </c>
      <c r="K421" s="228" t="s">
        <v>227</v>
      </c>
      <c r="L421" s="45"/>
      <c r="M421" s="233" t="s">
        <v>1</v>
      </c>
      <c r="N421" s="234" t="s">
        <v>44</v>
      </c>
      <c r="O421" s="92"/>
      <c r="P421" s="235">
        <f>O421*H421</f>
        <v>0</v>
      </c>
      <c r="Q421" s="235">
        <v>0.089219999999999994</v>
      </c>
      <c r="R421" s="235">
        <f>Q421*H421</f>
        <v>11.81888418</v>
      </c>
      <c r="S421" s="235">
        <v>0</v>
      </c>
      <c r="T421" s="235">
        <f>S421*H421</f>
        <v>0</v>
      </c>
      <c r="U421" s="236" t="s">
        <v>1</v>
      </c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7" t="s">
        <v>172</v>
      </c>
      <c r="AT421" s="237" t="s">
        <v>154</v>
      </c>
      <c r="AU421" s="237" t="s">
        <v>88</v>
      </c>
      <c r="AY421" s="18" t="s">
        <v>151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8" t="s">
        <v>86</v>
      </c>
      <c r="BK421" s="238">
        <f>ROUND(I421*H421,2)</f>
        <v>0</v>
      </c>
      <c r="BL421" s="18" t="s">
        <v>172</v>
      </c>
      <c r="BM421" s="237" t="s">
        <v>541</v>
      </c>
    </row>
    <row r="422" s="2" customFormat="1">
      <c r="A422" s="39"/>
      <c r="B422" s="40"/>
      <c r="C422" s="41"/>
      <c r="D422" s="239" t="s">
        <v>160</v>
      </c>
      <c r="E422" s="41"/>
      <c r="F422" s="240" t="s">
        <v>540</v>
      </c>
      <c r="G422" s="41"/>
      <c r="H422" s="41"/>
      <c r="I422" s="241"/>
      <c r="J422" s="41"/>
      <c r="K422" s="41"/>
      <c r="L422" s="45"/>
      <c r="M422" s="242"/>
      <c r="N422" s="243"/>
      <c r="O422" s="92"/>
      <c r="P422" s="92"/>
      <c r="Q422" s="92"/>
      <c r="R422" s="92"/>
      <c r="S422" s="92"/>
      <c r="T422" s="92"/>
      <c r="U422" s="93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160</v>
      </c>
      <c r="AU422" s="18" t="s">
        <v>88</v>
      </c>
    </row>
    <row r="423" s="2" customFormat="1">
      <c r="A423" s="39"/>
      <c r="B423" s="40"/>
      <c r="C423" s="41"/>
      <c r="D423" s="268" t="s">
        <v>229</v>
      </c>
      <c r="E423" s="41"/>
      <c r="F423" s="269" t="s">
        <v>542</v>
      </c>
      <c r="G423" s="41"/>
      <c r="H423" s="41"/>
      <c r="I423" s="241"/>
      <c r="J423" s="41"/>
      <c r="K423" s="41"/>
      <c r="L423" s="45"/>
      <c r="M423" s="242"/>
      <c r="N423" s="243"/>
      <c r="O423" s="92"/>
      <c r="P423" s="92"/>
      <c r="Q423" s="92"/>
      <c r="R423" s="92"/>
      <c r="S423" s="92"/>
      <c r="T423" s="92"/>
      <c r="U423" s="93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229</v>
      </c>
      <c r="AU423" s="18" t="s">
        <v>88</v>
      </c>
    </row>
    <row r="424" s="2" customFormat="1">
      <c r="A424" s="39"/>
      <c r="B424" s="40"/>
      <c r="C424" s="41"/>
      <c r="D424" s="239" t="s">
        <v>231</v>
      </c>
      <c r="E424" s="41"/>
      <c r="F424" s="270" t="s">
        <v>232</v>
      </c>
      <c r="G424" s="41"/>
      <c r="H424" s="41"/>
      <c r="I424" s="241"/>
      <c r="J424" s="41"/>
      <c r="K424" s="41"/>
      <c r="L424" s="45"/>
      <c r="M424" s="242"/>
      <c r="N424" s="243"/>
      <c r="O424" s="92"/>
      <c r="P424" s="92"/>
      <c r="Q424" s="92"/>
      <c r="R424" s="92"/>
      <c r="S424" s="92"/>
      <c r="T424" s="92"/>
      <c r="U424" s="93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231</v>
      </c>
      <c r="AU424" s="18" t="s">
        <v>88</v>
      </c>
    </row>
    <row r="425" s="14" customFormat="1">
      <c r="A425" s="14"/>
      <c r="B425" s="255"/>
      <c r="C425" s="256"/>
      <c r="D425" s="239" t="s">
        <v>161</v>
      </c>
      <c r="E425" s="257" t="s">
        <v>1</v>
      </c>
      <c r="F425" s="258" t="s">
        <v>238</v>
      </c>
      <c r="G425" s="256"/>
      <c r="H425" s="257" t="s">
        <v>1</v>
      </c>
      <c r="I425" s="259"/>
      <c r="J425" s="256"/>
      <c r="K425" s="256"/>
      <c r="L425" s="260"/>
      <c r="M425" s="261"/>
      <c r="N425" s="262"/>
      <c r="O425" s="262"/>
      <c r="P425" s="262"/>
      <c r="Q425" s="262"/>
      <c r="R425" s="262"/>
      <c r="S425" s="262"/>
      <c r="T425" s="262"/>
      <c r="U425" s="263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4" t="s">
        <v>161</v>
      </c>
      <c r="AU425" s="264" t="s">
        <v>88</v>
      </c>
      <c r="AV425" s="14" t="s">
        <v>86</v>
      </c>
      <c r="AW425" s="14" t="s">
        <v>35</v>
      </c>
      <c r="AX425" s="14" t="s">
        <v>79</v>
      </c>
      <c r="AY425" s="264" t="s">
        <v>151</v>
      </c>
    </row>
    <row r="426" s="13" customFormat="1">
      <c r="A426" s="13"/>
      <c r="B426" s="244"/>
      <c r="C426" s="245"/>
      <c r="D426" s="239" t="s">
        <v>161</v>
      </c>
      <c r="E426" s="246" t="s">
        <v>1</v>
      </c>
      <c r="F426" s="247" t="s">
        <v>239</v>
      </c>
      <c r="G426" s="245"/>
      <c r="H426" s="248">
        <v>27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2"/>
      <c r="U426" s="25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161</v>
      </c>
      <c r="AU426" s="254" t="s">
        <v>88</v>
      </c>
      <c r="AV426" s="13" t="s">
        <v>88</v>
      </c>
      <c r="AW426" s="13" t="s">
        <v>35</v>
      </c>
      <c r="AX426" s="13" t="s">
        <v>79</v>
      </c>
      <c r="AY426" s="254" t="s">
        <v>151</v>
      </c>
    </row>
    <row r="427" s="14" customFormat="1">
      <c r="A427" s="14"/>
      <c r="B427" s="255"/>
      <c r="C427" s="256"/>
      <c r="D427" s="239" t="s">
        <v>161</v>
      </c>
      <c r="E427" s="257" t="s">
        <v>1</v>
      </c>
      <c r="F427" s="258" t="s">
        <v>461</v>
      </c>
      <c r="G427" s="256"/>
      <c r="H427" s="257" t="s">
        <v>1</v>
      </c>
      <c r="I427" s="259"/>
      <c r="J427" s="256"/>
      <c r="K427" s="256"/>
      <c r="L427" s="260"/>
      <c r="M427" s="261"/>
      <c r="N427" s="262"/>
      <c r="O427" s="262"/>
      <c r="P427" s="262"/>
      <c r="Q427" s="262"/>
      <c r="R427" s="262"/>
      <c r="S427" s="262"/>
      <c r="T427" s="262"/>
      <c r="U427" s="263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4" t="s">
        <v>161</v>
      </c>
      <c r="AU427" s="264" t="s">
        <v>88</v>
      </c>
      <c r="AV427" s="14" t="s">
        <v>86</v>
      </c>
      <c r="AW427" s="14" t="s">
        <v>35</v>
      </c>
      <c r="AX427" s="14" t="s">
        <v>79</v>
      </c>
      <c r="AY427" s="264" t="s">
        <v>151</v>
      </c>
    </row>
    <row r="428" s="14" customFormat="1">
      <c r="A428" s="14"/>
      <c r="B428" s="255"/>
      <c r="C428" s="256"/>
      <c r="D428" s="239" t="s">
        <v>161</v>
      </c>
      <c r="E428" s="257" t="s">
        <v>1</v>
      </c>
      <c r="F428" s="258" t="s">
        <v>462</v>
      </c>
      <c r="G428" s="256"/>
      <c r="H428" s="257" t="s">
        <v>1</v>
      </c>
      <c r="I428" s="259"/>
      <c r="J428" s="256"/>
      <c r="K428" s="256"/>
      <c r="L428" s="260"/>
      <c r="M428" s="261"/>
      <c r="N428" s="262"/>
      <c r="O428" s="262"/>
      <c r="P428" s="262"/>
      <c r="Q428" s="262"/>
      <c r="R428" s="262"/>
      <c r="S428" s="262"/>
      <c r="T428" s="262"/>
      <c r="U428" s="263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4" t="s">
        <v>161</v>
      </c>
      <c r="AU428" s="264" t="s">
        <v>88</v>
      </c>
      <c r="AV428" s="14" t="s">
        <v>86</v>
      </c>
      <c r="AW428" s="14" t="s">
        <v>35</v>
      </c>
      <c r="AX428" s="14" t="s">
        <v>79</v>
      </c>
      <c r="AY428" s="264" t="s">
        <v>151</v>
      </c>
    </row>
    <row r="429" s="14" customFormat="1">
      <c r="A429" s="14"/>
      <c r="B429" s="255"/>
      <c r="C429" s="256"/>
      <c r="D429" s="239" t="s">
        <v>161</v>
      </c>
      <c r="E429" s="257" t="s">
        <v>1</v>
      </c>
      <c r="F429" s="258" t="s">
        <v>543</v>
      </c>
      <c r="G429" s="256"/>
      <c r="H429" s="257" t="s">
        <v>1</v>
      </c>
      <c r="I429" s="259"/>
      <c r="J429" s="256"/>
      <c r="K429" s="256"/>
      <c r="L429" s="260"/>
      <c r="M429" s="261"/>
      <c r="N429" s="262"/>
      <c r="O429" s="262"/>
      <c r="P429" s="262"/>
      <c r="Q429" s="262"/>
      <c r="R429" s="262"/>
      <c r="S429" s="262"/>
      <c r="T429" s="262"/>
      <c r="U429" s="263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4" t="s">
        <v>161</v>
      </c>
      <c r="AU429" s="264" t="s">
        <v>88</v>
      </c>
      <c r="AV429" s="14" t="s">
        <v>86</v>
      </c>
      <c r="AW429" s="14" t="s">
        <v>35</v>
      </c>
      <c r="AX429" s="14" t="s">
        <v>79</v>
      </c>
      <c r="AY429" s="264" t="s">
        <v>151</v>
      </c>
    </row>
    <row r="430" s="13" customFormat="1">
      <c r="A430" s="13"/>
      <c r="B430" s="244"/>
      <c r="C430" s="245"/>
      <c r="D430" s="239" t="s">
        <v>161</v>
      </c>
      <c r="E430" s="246" t="s">
        <v>1</v>
      </c>
      <c r="F430" s="247" t="s">
        <v>463</v>
      </c>
      <c r="G430" s="245"/>
      <c r="H430" s="248">
        <v>44.097999999999999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2"/>
      <c r="U430" s="25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4" t="s">
        <v>161</v>
      </c>
      <c r="AU430" s="254" t="s">
        <v>88</v>
      </c>
      <c r="AV430" s="13" t="s">
        <v>88</v>
      </c>
      <c r="AW430" s="13" t="s">
        <v>35</v>
      </c>
      <c r="AX430" s="13" t="s">
        <v>79</v>
      </c>
      <c r="AY430" s="254" t="s">
        <v>151</v>
      </c>
    </row>
    <row r="431" s="13" customFormat="1">
      <c r="A431" s="13"/>
      <c r="B431" s="244"/>
      <c r="C431" s="245"/>
      <c r="D431" s="239" t="s">
        <v>161</v>
      </c>
      <c r="E431" s="246" t="s">
        <v>1</v>
      </c>
      <c r="F431" s="247" t="s">
        <v>464</v>
      </c>
      <c r="G431" s="245"/>
      <c r="H431" s="248">
        <v>38.505000000000003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2"/>
      <c r="U431" s="25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4" t="s">
        <v>161</v>
      </c>
      <c r="AU431" s="254" t="s">
        <v>88</v>
      </c>
      <c r="AV431" s="13" t="s">
        <v>88</v>
      </c>
      <c r="AW431" s="13" t="s">
        <v>35</v>
      </c>
      <c r="AX431" s="13" t="s">
        <v>79</v>
      </c>
      <c r="AY431" s="254" t="s">
        <v>151</v>
      </c>
    </row>
    <row r="432" s="13" customFormat="1">
      <c r="A432" s="13"/>
      <c r="B432" s="244"/>
      <c r="C432" s="245"/>
      <c r="D432" s="239" t="s">
        <v>161</v>
      </c>
      <c r="E432" s="246" t="s">
        <v>1</v>
      </c>
      <c r="F432" s="247" t="s">
        <v>465</v>
      </c>
      <c r="G432" s="245"/>
      <c r="H432" s="248">
        <v>14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2"/>
      <c r="U432" s="25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161</v>
      </c>
      <c r="AU432" s="254" t="s">
        <v>88</v>
      </c>
      <c r="AV432" s="13" t="s">
        <v>88</v>
      </c>
      <c r="AW432" s="13" t="s">
        <v>35</v>
      </c>
      <c r="AX432" s="13" t="s">
        <v>79</v>
      </c>
      <c r="AY432" s="254" t="s">
        <v>151</v>
      </c>
    </row>
    <row r="433" s="13" customFormat="1">
      <c r="A433" s="13"/>
      <c r="B433" s="244"/>
      <c r="C433" s="245"/>
      <c r="D433" s="239" t="s">
        <v>161</v>
      </c>
      <c r="E433" s="246" t="s">
        <v>1</v>
      </c>
      <c r="F433" s="247" t="s">
        <v>466</v>
      </c>
      <c r="G433" s="245"/>
      <c r="H433" s="248">
        <v>5.4000000000000004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2"/>
      <c r="U433" s="25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161</v>
      </c>
      <c r="AU433" s="254" t="s">
        <v>88</v>
      </c>
      <c r="AV433" s="13" t="s">
        <v>88</v>
      </c>
      <c r="AW433" s="13" t="s">
        <v>35</v>
      </c>
      <c r="AX433" s="13" t="s">
        <v>79</v>
      </c>
      <c r="AY433" s="254" t="s">
        <v>151</v>
      </c>
    </row>
    <row r="434" s="14" customFormat="1">
      <c r="A434" s="14"/>
      <c r="B434" s="255"/>
      <c r="C434" s="256"/>
      <c r="D434" s="239" t="s">
        <v>161</v>
      </c>
      <c r="E434" s="257" t="s">
        <v>1</v>
      </c>
      <c r="F434" s="258" t="s">
        <v>544</v>
      </c>
      <c r="G434" s="256"/>
      <c r="H434" s="257" t="s">
        <v>1</v>
      </c>
      <c r="I434" s="259"/>
      <c r="J434" s="256"/>
      <c r="K434" s="256"/>
      <c r="L434" s="260"/>
      <c r="M434" s="261"/>
      <c r="N434" s="262"/>
      <c r="O434" s="262"/>
      <c r="P434" s="262"/>
      <c r="Q434" s="262"/>
      <c r="R434" s="262"/>
      <c r="S434" s="262"/>
      <c r="T434" s="262"/>
      <c r="U434" s="263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4" t="s">
        <v>161</v>
      </c>
      <c r="AU434" s="264" t="s">
        <v>88</v>
      </c>
      <c r="AV434" s="14" t="s">
        <v>86</v>
      </c>
      <c r="AW434" s="14" t="s">
        <v>35</v>
      </c>
      <c r="AX434" s="14" t="s">
        <v>79</v>
      </c>
      <c r="AY434" s="264" t="s">
        <v>151</v>
      </c>
    </row>
    <row r="435" s="13" customFormat="1">
      <c r="A435" s="13"/>
      <c r="B435" s="244"/>
      <c r="C435" s="245"/>
      <c r="D435" s="239" t="s">
        <v>161</v>
      </c>
      <c r="E435" s="246" t="s">
        <v>1</v>
      </c>
      <c r="F435" s="247" t="s">
        <v>467</v>
      </c>
      <c r="G435" s="245"/>
      <c r="H435" s="248">
        <v>3.4660000000000002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2"/>
      <c r="U435" s="25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4" t="s">
        <v>161</v>
      </c>
      <c r="AU435" s="254" t="s">
        <v>88</v>
      </c>
      <c r="AV435" s="13" t="s">
        <v>88</v>
      </c>
      <c r="AW435" s="13" t="s">
        <v>35</v>
      </c>
      <c r="AX435" s="13" t="s">
        <v>79</v>
      </c>
      <c r="AY435" s="254" t="s">
        <v>151</v>
      </c>
    </row>
    <row r="436" s="15" customFormat="1">
      <c r="A436" s="15"/>
      <c r="B436" s="271"/>
      <c r="C436" s="272"/>
      <c r="D436" s="239" t="s">
        <v>161</v>
      </c>
      <c r="E436" s="273" t="s">
        <v>1</v>
      </c>
      <c r="F436" s="274" t="s">
        <v>236</v>
      </c>
      <c r="G436" s="272"/>
      <c r="H436" s="275">
        <v>132.46900000000002</v>
      </c>
      <c r="I436" s="276"/>
      <c r="J436" s="272"/>
      <c r="K436" s="272"/>
      <c r="L436" s="277"/>
      <c r="M436" s="278"/>
      <c r="N436" s="279"/>
      <c r="O436" s="279"/>
      <c r="P436" s="279"/>
      <c r="Q436" s="279"/>
      <c r="R436" s="279"/>
      <c r="S436" s="279"/>
      <c r="T436" s="279"/>
      <c r="U436" s="280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1" t="s">
        <v>161</v>
      </c>
      <c r="AU436" s="281" t="s">
        <v>88</v>
      </c>
      <c r="AV436" s="15" t="s">
        <v>172</v>
      </c>
      <c r="AW436" s="15" t="s">
        <v>35</v>
      </c>
      <c r="AX436" s="15" t="s">
        <v>86</v>
      </c>
      <c r="AY436" s="281" t="s">
        <v>151</v>
      </c>
    </row>
    <row r="437" s="2" customFormat="1" ht="21.75" customHeight="1">
      <c r="A437" s="39"/>
      <c r="B437" s="40"/>
      <c r="C437" s="293" t="s">
        <v>545</v>
      </c>
      <c r="D437" s="293" t="s">
        <v>382</v>
      </c>
      <c r="E437" s="294" t="s">
        <v>546</v>
      </c>
      <c r="F437" s="295" t="s">
        <v>547</v>
      </c>
      <c r="G437" s="296" t="s">
        <v>226</v>
      </c>
      <c r="H437" s="297">
        <v>104.04300000000001</v>
      </c>
      <c r="I437" s="298"/>
      <c r="J437" s="299">
        <f>ROUND(I437*H437,2)</f>
        <v>0</v>
      </c>
      <c r="K437" s="295" t="s">
        <v>227</v>
      </c>
      <c r="L437" s="300"/>
      <c r="M437" s="301" t="s">
        <v>1</v>
      </c>
      <c r="N437" s="302" t="s">
        <v>44</v>
      </c>
      <c r="O437" s="92"/>
      <c r="P437" s="235">
        <f>O437*H437</f>
        <v>0</v>
      </c>
      <c r="Q437" s="235">
        <v>0.13100000000000001</v>
      </c>
      <c r="R437" s="235">
        <f>Q437*H437</f>
        <v>13.629633000000002</v>
      </c>
      <c r="S437" s="235">
        <v>0</v>
      </c>
      <c r="T437" s="235">
        <f>S437*H437</f>
        <v>0</v>
      </c>
      <c r="U437" s="236" t="s">
        <v>1</v>
      </c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7" t="s">
        <v>287</v>
      </c>
      <c r="AT437" s="237" t="s">
        <v>382</v>
      </c>
      <c r="AU437" s="237" t="s">
        <v>88</v>
      </c>
      <c r="AY437" s="18" t="s">
        <v>151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8" t="s">
        <v>86</v>
      </c>
      <c r="BK437" s="238">
        <f>ROUND(I437*H437,2)</f>
        <v>0</v>
      </c>
      <c r="BL437" s="18" t="s">
        <v>172</v>
      </c>
      <c r="BM437" s="237" t="s">
        <v>548</v>
      </c>
    </row>
    <row r="438" s="2" customFormat="1">
      <c r="A438" s="39"/>
      <c r="B438" s="40"/>
      <c r="C438" s="41"/>
      <c r="D438" s="239" t="s">
        <v>160</v>
      </c>
      <c r="E438" s="41"/>
      <c r="F438" s="240" t="s">
        <v>547</v>
      </c>
      <c r="G438" s="41"/>
      <c r="H438" s="41"/>
      <c r="I438" s="241"/>
      <c r="J438" s="41"/>
      <c r="K438" s="41"/>
      <c r="L438" s="45"/>
      <c r="M438" s="242"/>
      <c r="N438" s="243"/>
      <c r="O438" s="92"/>
      <c r="P438" s="92"/>
      <c r="Q438" s="92"/>
      <c r="R438" s="92"/>
      <c r="S438" s="92"/>
      <c r="T438" s="92"/>
      <c r="U438" s="93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160</v>
      </c>
      <c r="AU438" s="18" t="s">
        <v>88</v>
      </c>
    </row>
    <row r="439" s="14" customFormat="1">
      <c r="A439" s="14"/>
      <c r="B439" s="255"/>
      <c r="C439" s="256"/>
      <c r="D439" s="239" t="s">
        <v>161</v>
      </c>
      <c r="E439" s="257" t="s">
        <v>1</v>
      </c>
      <c r="F439" s="258" t="s">
        <v>462</v>
      </c>
      <c r="G439" s="256"/>
      <c r="H439" s="257" t="s">
        <v>1</v>
      </c>
      <c r="I439" s="259"/>
      <c r="J439" s="256"/>
      <c r="K439" s="256"/>
      <c r="L439" s="260"/>
      <c r="M439" s="261"/>
      <c r="N439" s="262"/>
      <c r="O439" s="262"/>
      <c r="P439" s="262"/>
      <c r="Q439" s="262"/>
      <c r="R439" s="262"/>
      <c r="S439" s="262"/>
      <c r="T439" s="262"/>
      <c r="U439" s="263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4" t="s">
        <v>161</v>
      </c>
      <c r="AU439" s="264" t="s">
        <v>88</v>
      </c>
      <c r="AV439" s="14" t="s">
        <v>86</v>
      </c>
      <c r="AW439" s="14" t="s">
        <v>35</v>
      </c>
      <c r="AX439" s="14" t="s">
        <v>79</v>
      </c>
      <c r="AY439" s="264" t="s">
        <v>151</v>
      </c>
    </row>
    <row r="440" s="13" customFormat="1">
      <c r="A440" s="13"/>
      <c r="B440" s="244"/>
      <c r="C440" s="245"/>
      <c r="D440" s="239" t="s">
        <v>161</v>
      </c>
      <c r="E440" s="246" t="s">
        <v>1</v>
      </c>
      <c r="F440" s="247" t="s">
        <v>463</v>
      </c>
      <c r="G440" s="245"/>
      <c r="H440" s="248">
        <v>44.097999999999999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2"/>
      <c r="U440" s="25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4" t="s">
        <v>161</v>
      </c>
      <c r="AU440" s="254" t="s">
        <v>88</v>
      </c>
      <c r="AV440" s="13" t="s">
        <v>88</v>
      </c>
      <c r="AW440" s="13" t="s">
        <v>35</v>
      </c>
      <c r="AX440" s="13" t="s">
        <v>79</v>
      </c>
      <c r="AY440" s="254" t="s">
        <v>151</v>
      </c>
    </row>
    <row r="441" s="13" customFormat="1">
      <c r="A441" s="13"/>
      <c r="B441" s="244"/>
      <c r="C441" s="245"/>
      <c r="D441" s="239" t="s">
        <v>161</v>
      </c>
      <c r="E441" s="246" t="s">
        <v>1</v>
      </c>
      <c r="F441" s="247" t="s">
        <v>464</v>
      </c>
      <c r="G441" s="245"/>
      <c r="H441" s="248">
        <v>38.505000000000003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2"/>
      <c r="U441" s="25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4" t="s">
        <v>161</v>
      </c>
      <c r="AU441" s="254" t="s">
        <v>88</v>
      </c>
      <c r="AV441" s="13" t="s">
        <v>88</v>
      </c>
      <c r="AW441" s="13" t="s">
        <v>35</v>
      </c>
      <c r="AX441" s="13" t="s">
        <v>79</v>
      </c>
      <c r="AY441" s="254" t="s">
        <v>151</v>
      </c>
    </row>
    <row r="442" s="13" customFormat="1">
      <c r="A442" s="13"/>
      <c r="B442" s="244"/>
      <c r="C442" s="245"/>
      <c r="D442" s="239" t="s">
        <v>161</v>
      </c>
      <c r="E442" s="246" t="s">
        <v>1</v>
      </c>
      <c r="F442" s="247" t="s">
        <v>465</v>
      </c>
      <c r="G442" s="245"/>
      <c r="H442" s="248">
        <v>14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2"/>
      <c r="U442" s="25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4" t="s">
        <v>161</v>
      </c>
      <c r="AU442" s="254" t="s">
        <v>88</v>
      </c>
      <c r="AV442" s="13" t="s">
        <v>88</v>
      </c>
      <c r="AW442" s="13" t="s">
        <v>35</v>
      </c>
      <c r="AX442" s="13" t="s">
        <v>79</v>
      </c>
      <c r="AY442" s="254" t="s">
        <v>151</v>
      </c>
    </row>
    <row r="443" s="13" customFormat="1">
      <c r="A443" s="13"/>
      <c r="B443" s="244"/>
      <c r="C443" s="245"/>
      <c r="D443" s="239" t="s">
        <v>161</v>
      </c>
      <c r="E443" s="246" t="s">
        <v>1</v>
      </c>
      <c r="F443" s="247" t="s">
        <v>466</v>
      </c>
      <c r="G443" s="245"/>
      <c r="H443" s="248">
        <v>5.4000000000000004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2"/>
      <c r="U443" s="25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4" t="s">
        <v>161</v>
      </c>
      <c r="AU443" s="254" t="s">
        <v>88</v>
      </c>
      <c r="AV443" s="13" t="s">
        <v>88</v>
      </c>
      <c r="AW443" s="13" t="s">
        <v>35</v>
      </c>
      <c r="AX443" s="13" t="s">
        <v>79</v>
      </c>
      <c r="AY443" s="254" t="s">
        <v>151</v>
      </c>
    </row>
    <row r="444" s="15" customFormat="1">
      <c r="A444" s="15"/>
      <c r="B444" s="271"/>
      <c r="C444" s="272"/>
      <c r="D444" s="239" t="s">
        <v>161</v>
      </c>
      <c r="E444" s="273" t="s">
        <v>1</v>
      </c>
      <c r="F444" s="274" t="s">
        <v>236</v>
      </c>
      <c r="G444" s="272"/>
      <c r="H444" s="275">
        <v>102.00300000000001</v>
      </c>
      <c r="I444" s="276"/>
      <c r="J444" s="272"/>
      <c r="K444" s="272"/>
      <c r="L444" s="277"/>
      <c r="M444" s="278"/>
      <c r="N444" s="279"/>
      <c r="O444" s="279"/>
      <c r="P444" s="279"/>
      <c r="Q444" s="279"/>
      <c r="R444" s="279"/>
      <c r="S444" s="279"/>
      <c r="T444" s="279"/>
      <c r="U444" s="280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1" t="s">
        <v>161</v>
      </c>
      <c r="AU444" s="281" t="s">
        <v>88</v>
      </c>
      <c r="AV444" s="15" t="s">
        <v>172</v>
      </c>
      <c r="AW444" s="15" t="s">
        <v>35</v>
      </c>
      <c r="AX444" s="15" t="s">
        <v>79</v>
      </c>
      <c r="AY444" s="281" t="s">
        <v>151</v>
      </c>
    </row>
    <row r="445" s="13" customFormat="1">
      <c r="A445" s="13"/>
      <c r="B445" s="244"/>
      <c r="C445" s="245"/>
      <c r="D445" s="239" t="s">
        <v>161</v>
      </c>
      <c r="E445" s="246" t="s">
        <v>1</v>
      </c>
      <c r="F445" s="247" t="s">
        <v>549</v>
      </c>
      <c r="G445" s="245"/>
      <c r="H445" s="248">
        <v>104.04300000000001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2"/>
      <c r="U445" s="25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4" t="s">
        <v>161</v>
      </c>
      <c r="AU445" s="254" t="s">
        <v>88</v>
      </c>
      <c r="AV445" s="13" t="s">
        <v>88</v>
      </c>
      <c r="AW445" s="13" t="s">
        <v>35</v>
      </c>
      <c r="AX445" s="13" t="s">
        <v>86</v>
      </c>
      <c r="AY445" s="254" t="s">
        <v>151</v>
      </c>
    </row>
    <row r="446" s="2" customFormat="1" ht="24.15" customHeight="1">
      <c r="A446" s="39"/>
      <c r="B446" s="40"/>
      <c r="C446" s="293" t="s">
        <v>550</v>
      </c>
      <c r="D446" s="293" t="s">
        <v>382</v>
      </c>
      <c r="E446" s="294" t="s">
        <v>551</v>
      </c>
      <c r="F446" s="295" t="s">
        <v>552</v>
      </c>
      <c r="G446" s="296" t="s">
        <v>226</v>
      </c>
      <c r="H446" s="297">
        <v>3.5699999999999998</v>
      </c>
      <c r="I446" s="298"/>
      <c r="J446" s="299">
        <f>ROUND(I446*H446,2)</f>
        <v>0</v>
      </c>
      <c r="K446" s="295" t="s">
        <v>227</v>
      </c>
      <c r="L446" s="300"/>
      <c r="M446" s="301" t="s">
        <v>1</v>
      </c>
      <c r="N446" s="302" t="s">
        <v>44</v>
      </c>
      <c r="O446" s="92"/>
      <c r="P446" s="235">
        <f>O446*H446</f>
        <v>0</v>
      </c>
      <c r="Q446" s="235">
        <v>0.13100000000000001</v>
      </c>
      <c r="R446" s="235">
        <f>Q446*H446</f>
        <v>0.46766999999999997</v>
      </c>
      <c r="S446" s="235">
        <v>0</v>
      </c>
      <c r="T446" s="235">
        <f>S446*H446</f>
        <v>0</v>
      </c>
      <c r="U446" s="236" t="s">
        <v>1</v>
      </c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7" t="s">
        <v>287</v>
      </c>
      <c r="AT446" s="237" t="s">
        <v>382</v>
      </c>
      <c r="AU446" s="237" t="s">
        <v>88</v>
      </c>
      <c r="AY446" s="18" t="s">
        <v>151</v>
      </c>
      <c r="BE446" s="238">
        <f>IF(N446="základní",J446,0)</f>
        <v>0</v>
      </c>
      <c r="BF446" s="238">
        <f>IF(N446="snížená",J446,0)</f>
        <v>0</v>
      </c>
      <c r="BG446" s="238">
        <f>IF(N446="zákl. přenesená",J446,0)</f>
        <v>0</v>
      </c>
      <c r="BH446" s="238">
        <f>IF(N446="sníž. přenesená",J446,0)</f>
        <v>0</v>
      </c>
      <c r="BI446" s="238">
        <f>IF(N446="nulová",J446,0)</f>
        <v>0</v>
      </c>
      <c r="BJ446" s="18" t="s">
        <v>86</v>
      </c>
      <c r="BK446" s="238">
        <f>ROUND(I446*H446,2)</f>
        <v>0</v>
      </c>
      <c r="BL446" s="18" t="s">
        <v>172</v>
      </c>
      <c r="BM446" s="237" t="s">
        <v>553</v>
      </c>
    </row>
    <row r="447" s="2" customFormat="1">
      <c r="A447" s="39"/>
      <c r="B447" s="40"/>
      <c r="C447" s="41"/>
      <c r="D447" s="239" t="s">
        <v>160</v>
      </c>
      <c r="E447" s="41"/>
      <c r="F447" s="240" t="s">
        <v>552</v>
      </c>
      <c r="G447" s="41"/>
      <c r="H447" s="41"/>
      <c r="I447" s="241"/>
      <c r="J447" s="41"/>
      <c r="K447" s="41"/>
      <c r="L447" s="45"/>
      <c r="M447" s="242"/>
      <c r="N447" s="243"/>
      <c r="O447" s="92"/>
      <c r="P447" s="92"/>
      <c r="Q447" s="92"/>
      <c r="R447" s="92"/>
      <c r="S447" s="92"/>
      <c r="T447" s="92"/>
      <c r="U447" s="93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160</v>
      </c>
      <c r="AU447" s="18" t="s">
        <v>88</v>
      </c>
    </row>
    <row r="448" s="13" customFormat="1">
      <c r="A448" s="13"/>
      <c r="B448" s="244"/>
      <c r="C448" s="245"/>
      <c r="D448" s="239" t="s">
        <v>161</v>
      </c>
      <c r="E448" s="246" t="s">
        <v>1</v>
      </c>
      <c r="F448" s="247" t="s">
        <v>467</v>
      </c>
      <c r="G448" s="245"/>
      <c r="H448" s="248">
        <v>3.4660000000000002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2"/>
      <c r="U448" s="25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161</v>
      </c>
      <c r="AU448" s="254" t="s">
        <v>88</v>
      </c>
      <c r="AV448" s="13" t="s">
        <v>88</v>
      </c>
      <c r="AW448" s="13" t="s">
        <v>35</v>
      </c>
      <c r="AX448" s="13" t="s">
        <v>79</v>
      </c>
      <c r="AY448" s="254" t="s">
        <v>151</v>
      </c>
    </row>
    <row r="449" s="13" customFormat="1">
      <c r="A449" s="13"/>
      <c r="B449" s="244"/>
      <c r="C449" s="245"/>
      <c r="D449" s="239" t="s">
        <v>161</v>
      </c>
      <c r="E449" s="246" t="s">
        <v>1</v>
      </c>
      <c r="F449" s="247" t="s">
        <v>554</v>
      </c>
      <c r="G449" s="245"/>
      <c r="H449" s="248">
        <v>3.5699999999999998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2"/>
      <c r="U449" s="25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4" t="s">
        <v>161</v>
      </c>
      <c r="AU449" s="254" t="s">
        <v>88</v>
      </c>
      <c r="AV449" s="13" t="s">
        <v>88</v>
      </c>
      <c r="AW449" s="13" t="s">
        <v>35</v>
      </c>
      <c r="AX449" s="13" t="s">
        <v>86</v>
      </c>
      <c r="AY449" s="254" t="s">
        <v>151</v>
      </c>
    </row>
    <row r="450" s="2" customFormat="1" ht="33" customHeight="1">
      <c r="A450" s="39"/>
      <c r="B450" s="40"/>
      <c r="C450" s="226" t="s">
        <v>555</v>
      </c>
      <c r="D450" s="226" t="s">
        <v>154</v>
      </c>
      <c r="E450" s="227" t="s">
        <v>556</v>
      </c>
      <c r="F450" s="228" t="s">
        <v>557</v>
      </c>
      <c r="G450" s="229" t="s">
        <v>226</v>
      </c>
      <c r="H450" s="230">
        <v>357.20600000000002</v>
      </c>
      <c r="I450" s="231"/>
      <c r="J450" s="232">
        <f>ROUND(I450*H450,2)</f>
        <v>0</v>
      </c>
      <c r="K450" s="228" t="s">
        <v>227</v>
      </c>
      <c r="L450" s="45"/>
      <c r="M450" s="233" t="s">
        <v>1</v>
      </c>
      <c r="N450" s="234" t="s">
        <v>44</v>
      </c>
      <c r="O450" s="92"/>
      <c r="P450" s="235">
        <f>O450*H450</f>
        <v>0</v>
      </c>
      <c r="Q450" s="235">
        <v>0.11162</v>
      </c>
      <c r="R450" s="235">
        <f>Q450*H450</f>
        <v>39.871333720000003</v>
      </c>
      <c r="S450" s="235">
        <v>0</v>
      </c>
      <c r="T450" s="235">
        <f>S450*H450</f>
        <v>0</v>
      </c>
      <c r="U450" s="236" t="s">
        <v>1</v>
      </c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7" t="s">
        <v>172</v>
      </c>
      <c r="AT450" s="237" t="s">
        <v>154</v>
      </c>
      <c r="AU450" s="237" t="s">
        <v>88</v>
      </c>
      <c r="AY450" s="18" t="s">
        <v>151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8" t="s">
        <v>86</v>
      </c>
      <c r="BK450" s="238">
        <f>ROUND(I450*H450,2)</f>
        <v>0</v>
      </c>
      <c r="BL450" s="18" t="s">
        <v>172</v>
      </c>
      <c r="BM450" s="237" t="s">
        <v>558</v>
      </c>
    </row>
    <row r="451" s="2" customFormat="1">
      <c r="A451" s="39"/>
      <c r="B451" s="40"/>
      <c r="C451" s="41"/>
      <c r="D451" s="239" t="s">
        <v>160</v>
      </c>
      <c r="E451" s="41"/>
      <c r="F451" s="240" t="s">
        <v>557</v>
      </c>
      <c r="G451" s="41"/>
      <c r="H451" s="41"/>
      <c r="I451" s="241"/>
      <c r="J451" s="41"/>
      <c r="K451" s="41"/>
      <c r="L451" s="45"/>
      <c r="M451" s="242"/>
      <c r="N451" s="243"/>
      <c r="O451" s="92"/>
      <c r="P451" s="92"/>
      <c r="Q451" s="92"/>
      <c r="R451" s="92"/>
      <c r="S451" s="92"/>
      <c r="T451" s="92"/>
      <c r="U451" s="93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160</v>
      </c>
      <c r="AU451" s="18" t="s">
        <v>88</v>
      </c>
    </row>
    <row r="452" s="2" customFormat="1">
      <c r="A452" s="39"/>
      <c r="B452" s="40"/>
      <c r="C452" s="41"/>
      <c r="D452" s="268" t="s">
        <v>229</v>
      </c>
      <c r="E452" s="41"/>
      <c r="F452" s="269" t="s">
        <v>559</v>
      </c>
      <c r="G452" s="41"/>
      <c r="H452" s="41"/>
      <c r="I452" s="241"/>
      <c r="J452" s="41"/>
      <c r="K452" s="41"/>
      <c r="L452" s="45"/>
      <c r="M452" s="242"/>
      <c r="N452" s="243"/>
      <c r="O452" s="92"/>
      <c r="P452" s="92"/>
      <c r="Q452" s="92"/>
      <c r="R452" s="92"/>
      <c r="S452" s="92"/>
      <c r="T452" s="92"/>
      <c r="U452" s="93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229</v>
      </c>
      <c r="AU452" s="18" t="s">
        <v>88</v>
      </c>
    </row>
    <row r="453" s="2" customFormat="1">
      <c r="A453" s="39"/>
      <c r="B453" s="40"/>
      <c r="C453" s="41"/>
      <c r="D453" s="239" t="s">
        <v>231</v>
      </c>
      <c r="E453" s="41"/>
      <c r="F453" s="270" t="s">
        <v>232</v>
      </c>
      <c r="G453" s="41"/>
      <c r="H453" s="41"/>
      <c r="I453" s="241"/>
      <c r="J453" s="41"/>
      <c r="K453" s="41"/>
      <c r="L453" s="45"/>
      <c r="M453" s="242"/>
      <c r="N453" s="243"/>
      <c r="O453" s="92"/>
      <c r="P453" s="92"/>
      <c r="Q453" s="92"/>
      <c r="R453" s="92"/>
      <c r="S453" s="92"/>
      <c r="T453" s="92"/>
      <c r="U453" s="93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231</v>
      </c>
      <c r="AU453" s="18" t="s">
        <v>88</v>
      </c>
    </row>
    <row r="454" s="14" customFormat="1">
      <c r="A454" s="14"/>
      <c r="B454" s="255"/>
      <c r="C454" s="256"/>
      <c r="D454" s="239" t="s">
        <v>161</v>
      </c>
      <c r="E454" s="257" t="s">
        <v>1</v>
      </c>
      <c r="F454" s="258" t="s">
        <v>560</v>
      </c>
      <c r="G454" s="256"/>
      <c r="H454" s="257" t="s">
        <v>1</v>
      </c>
      <c r="I454" s="259"/>
      <c r="J454" s="256"/>
      <c r="K454" s="256"/>
      <c r="L454" s="260"/>
      <c r="M454" s="261"/>
      <c r="N454" s="262"/>
      <c r="O454" s="262"/>
      <c r="P454" s="262"/>
      <c r="Q454" s="262"/>
      <c r="R454" s="262"/>
      <c r="S454" s="262"/>
      <c r="T454" s="262"/>
      <c r="U454" s="263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4" t="s">
        <v>161</v>
      </c>
      <c r="AU454" s="264" t="s">
        <v>88</v>
      </c>
      <c r="AV454" s="14" t="s">
        <v>86</v>
      </c>
      <c r="AW454" s="14" t="s">
        <v>35</v>
      </c>
      <c r="AX454" s="14" t="s">
        <v>79</v>
      </c>
      <c r="AY454" s="264" t="s">
        <v>151</v>
      </c>
    </row>
    <row r="455" s="14" customFormat="1">
      <c r="A455" s="14"/>
      <c r="B455" s="255"/>
      <c r="C455" s="256"/>
      <c r="D455" s="239" t="s">
        <v>161</v>
      </c>
      <c r="E455" s="257" t="s">
        <v>1</v>
      </c>
      <c r="F455" s="258" t="s">
        <v>468</v>
      </c>
      <c r="G455" s="256"/>
      <c r="H455" s="257" t="s">
        <v>1</v>
      </c>
      <c r="I455" s="259"/>
      <c r="J455" s="256"/>
      <c r="K455" s="256"/>
      <c r="L455" s="260"/>
      <c r="M455" s="261"/>
      <c r="N455" s="262"/>
      <c r="O455" s="262"/>
      <c r="P455" s="262"/>
      <c r="Q455" s="262"/>
      <c r="R455" s="262"/>
      <c r="S455" s="262"/>
      <c r="T455" s="262"/>
      <c r="U455" s="263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4" t="s">
        <v>161</v>
      </c>
      <c r="AU455" s="264" t="s">
        <v>88</v>
      </c>
      <c r="AV455" s="14" t="s">
        <v>86</v>
      </c>
      <c r="AW455" s="14" t="s">
        <v>35</v>
      </c>
      <c r="AX455" s="14" t="s">
        <v>79</v>
      </c>
      <c r="AY455" s="264" t="s">
        <v>151</v>
      </c>
    </row>
    <row r="456" s="13" customFormat="1">
      <c r="A456" s="13"/>
      <c r="B456" s="244"/>
      <c r="C456" s="245"/>
      <c r="D456" s="239" t="s">
        <v>161</v>
      </c>
      <c r="E456" s="246" t="s">
        <v>1</v>
      </c>
      <c r="F456" s="247" t="s">
        <v>469</v>
      </c>
      <c r="G456" s="245"/>
      <c r="H456" s="248">
        <v>357.20600000000002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2"/>
      <c r="U456" s="25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4" t="s">
        <v>161</v>
      </c>
      <c r="AU456" s="254" t="s">
        <v>88</v>
      </c>
      <c r="AV456" s="13" t="s">
        <v>88</v>
      </c>
      <c r="AW456" s="13" t="s">
        <v>35</v>
      </c>
      <c r="AX456" s="13" t="s">
        <v>86</v>
      </c>
      <c r="AY456" s="254" t="s">
        <v>151</v>
      </c>
    </row>
    <row r="457" s="2" customFormat="1" ht="24.15" customHeight="1">
      <c r="A457" s="39"/>
      <c r="B457" s="40"/>
      <c r="C457" s="293" t="s">
        <v>561</v>
      </c>
      <c r="D457" s="293" t="s">
        <v>382</v>
      </c>
      <c r="E457" s="294" t="s">
        <v>562</v>
      </c>
      <c r="F457" s="295" t="s">
        <v>563</v>
      </c>
      <c r="G457" s="296" t="s">
        <v>226</v>
      </c>
      <c r="H457" s="297">
        <v>360.77800000000002</v>
      </c>
      <c r="I457" s="298"/>
      <c r="J457" s="299">
        <f>ROUND(I457*H457,2)</f>
        <v>0</v>
      </c>
      <c r="K457" s="295" t="s">
        <v>227</v>
      </c>
      <c r="L457" s="300"/>
      <c r="M457" s="301" t="s">
        <v>1</v>
      </c>
      <c r="N457" s="302" t="s">
        <v>44</v>
      </c>
      <c r="O457" s="92"/>
      <c r="P457" s="235">
        <f>O457*H457</f>
        <v>0</v>
      </c>
      <c r="Q457" s="235">
        <v>0.152</v>
      </c>
      <c r="R457" s="235">
        <f>Q457*H457</f>
        <v>54.838256000000001</v>
      </c>
      <c r="S457" s="235">
        <v>0</v>
      </c>
      <c r="T457" s="235">
        <f>S457*H457</f>
        <v>0</v>
      </c>
      <c r="U457" s="236" t="s">
        <v>1</v>
      </c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7" t="s">
        <v>287</v>
      </c>
      <c r="AT457" s="237" t="s">
        <v>382</v>
      </c>
      <c r="AU457" s="237" t="s">
        <v>88</v>
      </c>
      <c r="AY457" s="18" t="s">
        <v>151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8" t="s">
        <v>86</v>
      </c>
      <c r="BK457" s="238">
        <f>ROUND(I457*H457,2)</f>
        <v>0</v>
      </c>
      <c r="BL457" s="18" t="s">
        <v>172</v>
      </c>
      <c r="BM457" s="237" t="s">
        <v>564</v>
      </c>
    </row>
    <row r="458" s="2" customFormat="1">
      <c r="A458" s="39"/>
      <c r="B458" s="40"/>
      <c r="C458" s="41"/>
      <c r="D458" s="239" t="s">
        <v>160</v>
      </c>
      <c r="E458" s="41"/>
      <c r="F458" s="240" t="s">
        <v>563</v>
      </c>
      <c r="G458" s="41"/>
      <c r="H458" s="41"/>
      <c r="I458" s="241"/>
      <c r="J458" s="41"/>
      <c r="K458" s="41"/>
      <c r="L458" s="45"/>
      <c r="M458" s="242"/>
      <c r="N458" s="243"/>
      <c r="O458" s="92"/>
      <c r="P458" s="92"/>
      <c r="Q458" s="92"/>
      <c r="R458" s="92"/>
      <c r="S458" s="92"/>
      <c r="T458" s="92"/>
      <c r="U458" s="93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160</v>
      </c>
      <c r="AU458" s="18" t="s">
        <v>88</v>
      </c>
    </row>
    <row r="459" s="13" customFormat="1">
      <c r="A459" s="13"/>
      <c r="B459" s="244"/>
      <c r="C459" s="245"/>
      <c r="D459" s="239" t="s">
        <v>161</v>
      </c>
      <c r="E459" s="246" t="s">
        <v>1</v>
      </c>
      <c r="F459" s="247" t="s">
        <v>565</v>
      </c>
      <c r="G459" s="245"/>
      <c r="H459" s="248">
        <v>360.77800000000002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2"/>
      <c r="U459" s="25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4" t="s">
        <v>161</v>
      </c>
      <c r="AU459" s="254" t="s">
        <v>88</v>
      </c>
      <c r="AV459" s="13" t="s">
        <v>88</v>
      </c>
      <c r="AW459" s="13" t="s">
        <v>35</v>
      </c>
      <c r="AX459" s="13" t="s">
        <v>86</v>
      </c>
      <c r="AY459" s="254" t="s">
        <v>151</v>
      </c>
    </row>
    <row r="460" s="2" customFormat="1" ht="24.15" customHeight="1">
      <c r="A460" s="39"/>
      <c r="B460" s="40"/>
      <c r="C460" s="226" t="s">
        <v>566</v>
      </c>
      <c r="D460" s="226" t="s">
        <v>154</v>
      </c>
      <c r="E460" s="227" t="s">
        <v>567</v>
      </c>
      <c r="F460" s="228" t="s">
        <v>568</v>
      </c>
      <c r="G460" s="229" t="s">
        <v>226</v>
      </c>
      <c r="H460" s="230">
        <v>80</v>
      </c>
      <c r="I460" s="231"/>
      <c r="J460" s="232">
        <f>ROUND(I460*H460,2)</f>
        <v>0</v>
      </c>
      <c r="K460" s="228" t="s">
        <v>227</v>
      </c>
      <c r="L460" s="45"/>
      <c r="M460" s="233" t="s">
        <v>1</v>
      </c>
      <c r="N460" s="234" t="s">
        <v>44</v>
      </c>
      <c r="O460" s="92"/>
      <c r="P460" s="235">
        <f>O460*H460</f>
        <v>0</v>
      </c>
      <c r="Q460" s="235">
        <v>0.098000000000000004</v>
      </c>
      <c r="R460" s="235">
        <f>Q460*H460</f>
        <v>7.8399999999999999</v>
      </c>
      <c r="S460" s="235">
        <v>0</v>
      </c>
      <c r="T460" s="235">
        <f>S460*H460</f>
        <v>0</v>
      </c>
      <c r="U460" s="236" t="s">
        <v>1</v>
      </c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7" t="s">
        <v>172</v>
      </c>
      <c r="AT460" s="237" t="s">
        <v>154</v>
      </c>
      <c r="AU460" s="237" t="s">
        <v>88</v>
      </c>
      <c r="AY460" s="18" t="s">
        <v>151</v>
      </c>
      <c r="BE460" s="238">
        <f>IF(N460="základní",J460,0)</f>
        <v>0</v>
      </c>
      <c r="BF460" s="238">
        <f>IF(N460="snížená",J460,0)</f>
        <v>0</v>
      </c>
      <c r="BG460" s="238">
        <f>IF(N460="zákl. přenesená",J460,0)</f>
        <v>0</v>
      </c>
      <c r="BH460" s="238">
        <f>IF(N460="sníž. přenesená",J460,0)</f>
        <v>0</v>
      </c>
      <c r="BI460" s="238">
        <f>IF(N460="nulová",J460,0)</f>
        <v>0</v>
      </c>
      <c r="BJ460" s="18" t="s">
        <v>86</v>
      </c>
      <c r="BK460" s="238">
        <f>ROUND(I460*H460,2)</f>
        <v>0</v>
      </c>
      <c r="BL460" s="18" t="s">
        <v>172</v>
      </c>
      <c r="BM460" s="237" t="s">
        <v>569</v>
      </c>
    </row>
    <row r="461" s="2" customFormat="1">
      <c r="A461" s="39"/>
      <c r="B461" s="40"/>
      <c r="C461" s="41"/>
      <c r="D461" s="239" t="s">
        <v>160</v>
      </c>
      <c r="E461" s="41"/>
      <c r="F461" s="240" t="s">
        <v>568</v>
      </c>
      <c r="G461" s="41"/>
      <c r="H461" s="41"/>
      <c r="I461" s="241"/>
      <c r="J461" s="41"/>
      <c r="K461" s="41"/>
      <c r="L461" s="45"/>
      <c r="M461" s="242"/>
      <c r="N461" s="243"/>
      <c r="O461" s="92"/>
      <c r="P461" s="92"/>
      <c r="Q461" s="92"/>
      <c r="R461" s="92"/>
      <c r="S461" s="92"/>
      <c r="T461" s="92"/>
      <c r="U461" s="93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160</v>
      </c>
      <c r="AU461" s="18" t="s">
        <v>88</v>
      </c>
    </row>
    <row r="462" s="2" customFormat="1">
      <c r="A462" s="39"/>
      <c r="B462" s="40"/>
      <c r="C462" s="41"/>
      <c r="D462" s="268" t="s">
        <v>229</v>
      </c>
      <c r="E462" s="41"/>
      <c r="F462" s="269" t="s">
        <v>570</v>
      </c>
      <c r="G462" s="41"/>
      <c r="H462" s="41"/>
      <c r="I462" s="241"/>
      <c r="J462" s="41"/>
      <c r="K462" s="41"/>
      <c r="L462" s="45"/>
      <c r="M462" s="242"/>
      <c r="N462" s="243"/>
      <c r="O462" s="92"/>
      <c r="P462" s="92"/>
      <c r="Q462" s="92"/>
      <c r="R462" s="92"/>
      <c r="S462" s="92"/>
      <c r="T462" s="92"/>
      <c r="U462" s="93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229</v>
      </c>
      <c r="AU462" s="18" t="s">
        <v>88</v>
      </c>
    </row>
    <row r="463" s="2" customFormat="1">
      <c r="A463" s="39"/>
      <c r="B463" s="40"/>
      <c r="C463" s="41"/>
      <c r="D463" s="239" t="s">
        <v>231</v>
      </c>
      <c r="E463" s="41"/>
      <c r="F463" s="270" t="s">
        <v>477</v>
      </c>
      <c r="G463" s="41"/>
      <c r="H463" s="41"/>
      <c r="I463" s="241"/>
      <c r="J463" s="41"/>
      <c r="K463" s="41"/>
      <c r="L463" s="45"/>
      <c r="M463" s="242"/>
      <c r="N463" s="243"/>
      <c r="O463" s="92"/>
      <c r="P463" s="92"/>
      <c r="Q463" s="92"/>
      <c r="R463" s="92"/>
      <c r="S463" s="92"/>
      <c r="T463" s="92"/>
      <c r="U463" s="93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231</v>
      </c>
      <c r="AU463" s="18" t="s">
        <v>88</v>
      </c>
    </row>
    <row r="464" s="14" customFormat="1">
      <c r="A464" s="14"/>
      <c r="B464" s="255"/>
      <c r="C464" s="256"/>
      <c r="D464" s="239" t="s">
        <v>161</v>
      </c>
      <c r="E464" s="257" t="s">
        <v>1</v>
      </c>
      <c r="F464" s="258" t="s">
        <v>571</v>
      </c>
      <c r="G464" s="256"/>
      <c r="H464" s="257" t="s">
        <v>1</v>
      </c>
      <c r="I464" s="259"/>
      <c r="J464" s="256"/>
      <c r="K464" s="256"/>
      <c r="L464" s="260"/>
      <c r="M464" s="261"/>
      <c r="N464" s="262"/>
      <c r="O464" s="262"/>
      <c r="P464" s="262"/>
      <c r="Q464" s="262"/>
      <c r="R464" s="262"/>
      <c r="S464" s="262"/>
      <c r="T464" s="262"/>
      <c r="U464" s="263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4" t="s">
        <v>161</v>
      </c>
      <c r="AU464" s="264" t="s">
        <v>88</v>
      </c>
      <c r="AV464" s="14" t="s">
        <v>86</v>
      </c>
      <c r="AW464" s="14" t="s">
        <v>35</v>
      </c>
      <c r="AX464" s="14" t="s">
        <v>79</v>
      </c>
      <c r="AY464" s="264" t="s">
        <v>151</v>
      </c>
    </row>
    <row r="465" s="14" customFormat="1">
      <c r="A465" s="14"/>
      <c r="B465" s="255"/>
      <c r="C465" s="256"/>
      <c r="D465" s="239" t="s">
        <v>161</v>
      </c>
      <c r="E465" s="257" t="s">
        <v>1</v>
      </c>
      <c r="F465" s="258" t="s">
        <v>572</v>
      </c>
      <c r="G465" s="256"/>
      <c r="H465" s="257" t="s">
        <v>1</v>
      </c>
      <c r="I465" s="259"/>
      <c r="J465" s="256"/>
      <c r="K465" s="256"/>
      <c r="L465" s="260"/>
      <c r="M465" s="261"/>
      <c r="N465" s="262"/>
      <c r="O465" s="262"/>
      <c r="P465" s="262"/>
      <c r="Q465" s="262"/>
      <c r="R465" s="262"/>
      <c r="S465" s="262"/>
      <c r="T465" s="262"/>
      <c r="U465" s="263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4" t="s">
        <v>161</v>
      </c>
      <c r="AU465" s="264" t="s">
        <v>88</v>
      </c>
      <c r="AV465" s="14" t="s">
        <v>86</v>
      </c>
      <c r="AW465" s="14" t="s">
        <v>35</v>
      </c>
      <c r="AX465" s="14" t="s">
        <v>79</v>
      </c>
      <c r="AY465" s="264" t="s">
        <v>151</v>
      </c>
    </row>
    <row r="466" s="13" customFormat="1">
      <c r="A466" s="13"/>
      <c r="B466" s="244"/>
      <c r="C466" s="245"/>
      <c r="D466" s="239" t="s">
        <v>161</v>
      </c>
      <c r="E466" s="246" t="s">
        <v>1</v>
      </c>
      <c r="F466" s="247" t="s">
        <v>471</v>
      </c>
      <c r="G466" s="245"/>
      <c r="H466" s="248">
        <v>80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2"/>
      <c r="U466" s="25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4" t="s">
        <v>161</v>
      </c>
      <c r="AU466" s="254" t="s">
        <v>88</v>
      </c>
      <c r="AV466" s="13" t="s">
        <v>88</v>
      </c>
      <c r="AW466" s="13" t="s">
        <v>35</v>
      </c>
      <c r="AX466" s="13" t="s">
        <v>86</v>
      </c>
      <c r="AY466" s="254" t="s">
        <v>151</v>
      </c>
    </row>
    <row r="467" s="2" customFormat="1" ht="24.15" customHeight="1">
      <c r="A467" s="39"/>
      <c r="B467" s="40"/>
      <c r="C467" s="293" t="s">
        <v>573</v>
      </c>
      <c r="D467" s="293" t="s">
        <v>382</v>
      </c>
      <c r="E467" s="294" t="s">
        <v>574</v>
      </c>
      <c r="F467" s="295" t="s">
        <v>575</v>
      </c>
      <c r="G467" s="296" t="s">
        <v>226</v>
      </c>
      <c r="H467" s="297">
        <v>82.400000000000006</v>
      </c>
      <c r="I467" s="298"/>
      <c r="J467" s="299">
        <f>ROUND(I467*H467,2)</f>
        <v>0</v>
      </c>
      <c r="K467" s="295" t="s">
        <v>227</v>
      </c>
      <c r="L467" s="300"/>
      <c r="M467" s="301" t="s">
        <v>1</v>
      </c>
      <c r="N467" s="302" t="s">
        <v>44</v>
      </c>
      <c r="O467" s="92"/>
      <c r="P467" s="235">
        <f>O467*H467</f>
        <v>0</v>
      </c>
      <c r="Q467" s="235">
        <v>0.14499999999999999</v>
      </c>
      <c r="R467" s="235">
        <f>Q467*H467</f>
        <v>11.948</v>
      </c>
      <c r="S467" s="235">
        <v>0</v>
      </c>
      <c r="T467" s="235">
        <f>S467*H467</f>
        <v>0</v>
      </c>
      <c r="U467" s="236" t="s">
        <v>1</v>
      </c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7" t="s">
        <v>287</v>
      </c>
      <c r="AT467" s="237" t="s">
        <v>382</v>
      </c>
      <c r="AU467" s="237" t="s">
        <v>88</v>
      </c>
      <c r="AY467" s="18" t="s">
        <v>151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8" t="s">
        <v>86</v>
      </c>
      <c r="BK467" s="238">
        <f>ROUND(I467*H467,2)</f>
        <v>0</v>
      </c>
      <c r="BL467" s="18" t="s">
        <v>172</v>
      </c>
      <c r="BM467" s="237" t="s">
        <v>576</v>
      </c>
    </row>
    <row r="468" s="2" customFormat="1">
      <c r="A468" s="39"/>
      <c r="B468" s="40"/>
      <c r="C468" s="41"/>
      <c r="D468" s="239" t="s">
        <v>160</v>
      </c>
      <c r="E468" s="41"/>
      <c r="F468" s="240" t="s">
        <v>575</v>
      </c>
      <c r="G468" s="41"/>
      <c r="H468" s="41"/>
      <c r="I468" s="241"/>
      <c r="J468" s="41"/>
      <c r="K468" s="41"/>
      <c r="L468" s="45"/>
      <c r="M468" s="242"/>
      <c r="N468" s="243"/>
      <c r="O468" s="92"/>
      <c r="P468" s="92"/>
      <c r="Q468" s="92"/>
      <c r="R468" s="92"/>
      <c r="S468" s="92"/>
      <c r="T468" s="92"/>
      <c r="U468" s="93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160</v>
      </c>
      <c r="AU468" s="18" t="s">
        <v>88</v>
      </c>
    </row>
    <row r="469" s="13" customFormat="1">
      <c r="A469" s="13"/>
      <c r="B469" s="244"/>
      <c r="C469" s="245"/>
      <c r="D469" s="239" t="s">
        <v>161</v>
      </c>
      <c r="E469" s="246" t="s">
        <v>1</v>
      </c>
      <c r="F469" s="247" t="s">
        <v>577</v>
      </c>
      <c r="G469" s="245"/>
      <c r="H469" s="248">
        <v>82.400000000000006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2"/>
      <c r="U469" s="25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4" t="s">
        <v>161</v>
      </c>
      <c r="AU469" s="254" t="s">
        <v>88</v>
      </c>
      <c r="AV469" s="13" t="s">
        <v>88</v>
      </c>
      <c r="AW469" s="13" t="s">
        <v>35</v>
      </c>
      <c r="AX469" s="13" t="s">
        <v>86</v>
      </c>
      <c r="AY469" s="254" t="s">
        <v>151</v>
      </c>
    </row>
    <row r="470" s="12" customFormat="1" ht="22.8" customHeight="1">
      <c r="A470" s="12"/>
      <c r="B470" s="210"/>
      <c r="C470" s="211"/>
      <c r="D470" s="212" t="s">
        <v>78</v>
      </c>
      <c r="E470" s="224" t="s">
        <v>287</v>
      </c>
      <c r="F470" s="224" t="s">
        <v>578</v>
      </c>
      <c r="G470" s="211"/>
      <c r="H470" s="211"/>
      <c r="I470" s="214"/>
      <c r="J470" s="225">
        <f>BK470</f>
        <v>0</v>
      </c>
      <c r="K470" s="211"/>
      <c r="L470" s="216"/>
      <c r="M470" s="217"/>
      <c r="N470" s="218"/>
      <c r="O470" s="218"/>
      <c r="P470" s="219">
        <f>SUM(P471:P525)</f>
        <v>0</v>
      </c>
      <c r="Q470" s="218"/>
      <c r="R470" s="219">
        <f>SUM(R471:R525)</f>
        <v>1.0433299999999999</v>
      </c>
      <c r="S470" s="218"/>
      <c r="T470" s="219">
        <f>SUM(T471:T525)</f>
        <v>2.2999999999999998</v>
      </c>
      <c r="U470" s="220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1" t="s">
        <v>86</v>
      </c>
      <c r="AT470" s="222" t="s">
        <v>78</v>
      </c>
      <c r="AU470" s="222" t="s">
        <v>86</v>
      </c>
      <c r="AY470" s="221" t="s">
        <v>151</v>
      </c>
      <c r="BK470" s="223">
        <f>SUM(BK471:BK525)</f>
        <v>0</v>
      </c>
    </row>
    <row r="471" s="2" customFormat="1" ht="24.15" customHeight="1">
      <c r="A471" s="39"/>
      <c r="B471" s="40"/>
      <c r="C471" s="226" t="s">
        <v>579</v>
      </c>
      <c r="D471" s="226" t="s">
        <v>154</v>
      </c>
      <c r="E471" s="227" t="s">
        <v>580</v>
      </c>
      <c r="F471" s="228" t="s">
        <v>581</v>
      </c>
      <c r="G471" s="229" t="s">
        <v>582</v>
      </c>
      <c r="H471" s="230">
        <v>1</v>
      </c>
      <c r="I471" s="231"/>
      <c r="J471" s="232">
        <f>ROUND(I471*H471,2)</f>
        <v>0</v>
      </c>
      <c r="K471" s="228" t="s">
        <v>227</v>
      </c>
      <c r="L471" s="45"/>
      <c r="M471" s="233" t="s">
        <v>1</v>
      </c>
      <c r="N471" s="234" t="s">
        <v>44</v>
      </c>
      <c r="O471" s="92"/>
      <c r="P471" s="235">
        <f>O471*H471</f>
        <v>0</v>
      </c>
      <c r="Q471" s="235">
        <v>1.0000000000000001E-05</v>
      </c>
      <c r="R471" s="235">
        <f>Q471*H471</f>
        <v>1.0000000000000001E-05</v>
      </c>
      <c r="S471" s="235">
        <v>0</v>
      </c>
      <c r="T471" s="235">
        <f>S471*H471</f>
        <v>0</v>
      </c>
      <c r="U471" s="236" t="s">
        <v>1</v>
      </c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7" t="s">
        <v>172</v>
      </c>
      <c r="AT471" s="237" t="s">
        <v>154</v>
      </c>
      <c r="AU471" s="237" t="s">
        <v>88</v>
      </c>
      <c r="AY471" s="18" t="s">
        <v>151</v>
      </c>
      <c r="BE471" s="238">
        <f>IF(N471="základní",J471,0)</f>
        <v>0</v>
      </c>
      <c r="BF471" s="238">
        <f>IF(N471="snížená",J471,0)</f>
        <v>0</v>
      </c>
      <c r="BG471" s="238">
        <f>IF(N471="zákl. přenesená",J471,0)</f>
        <v>0</v>
      </c>
      <c r="BH471" s="238">
        <f>IF(N471="sníž. přenesená",J471,0)</f>
        <v>0</v>
      </c>
      <c r="BI471" s="238">
        <f>IF(N471="nulová",J471,0)</f>
        <v>0</v>
      </c>
      <c r="BJ471" s="18" t="s">
        <v>86</v>
      </c>
      <c r="BK471" s="238">
        <f>ROUND(I471*H471,2)</f>
        <v>0</v>
      </c>
      <c r="BL471" s="18" t="s">
        <v>172</v>
      </c>
      <c r="BM471" s="237" t="s">
        <v>583</v>
      </c>
    </row>
    <row r="472" s="2" customFormat="1">
      <c r="A472" s="39"/>
      <c r="B472" s="40"/>
      <c r="C472" s="41"/>
      <c r="D472" s="239" t="s">
        <v>160</v>
      </c>
      <c r="E472" s="41"/>
      <c r="F472" s="240" t="s">
        <v>581</v>
      </c>
      <c r="G472" s="41"/>
      <c r="H472" s="41"/>
      <c r="I472" s="241"/>
      <c r="J472" s="41"/>
      <c r="K472" s="41"/>
      <c r="L472" s="45"/>
      <c r="M472" s="242"/>
      <c r="N472" s="243"/>
      <c r="O472" s="92"/>
      <c r="P472" s="92"/>
      <c r="Q472" s="92"/>
      <c r="R472" s="92"/>
      <c r="S472" s="92"/>
      <c r="T472" s="92"/>
      <c r="U472" s="93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160</v>
      </c>
      <c r="AU472" s="18" t="s">
        <v>88</v>
      </c>
    </row>
    <row r="473" s="2" customFormat="1">
      <c r="A473" s="39"/>
      <c r="B473" s="40"/>
      <c r="C473" s="41"/>
      <c r="D473" s="268" t="s">
        <v>229</v>
      </c>
      <c r="E473" s="41"/>
      <c r="F473" s="269" t="s">
        <v>584</v>
      </c>
      <c r="G473" s="41"/>
      <c r="H473" s="41"/>
      <c r="I473" s="241"/>
      <c r="J473" s="41"/>
      <c r="K473" s="41"/>
      <c r="L473" s="45"/>
      <c r="M473" s="242"/>
      <c r="N473" s="243"/>
      <c r="O473" s="92"/>
      <c r="P473" s="92"/>
      <c r="Q473" s="92"/>
      <c r="R473" s="92"/>
      <c r="S473" s="92"/>
      <c r="T473" s="92"/>
      <c r="U473" s="93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229</v>
      </c>
      <c r="AU473" s="18" t="s">
        <v>88</v>
      </c>
    </row>
    <row r="474" s="2" customFormat="1">
      <c r="A474" s="39"/>
      <c r="B474" s="40"/>
      <c r="C474" s="41"/>
      <c r="D474" s="239" t="s">
        <v>231</v>
      </c>
      <c r="E474" s="41"/>
      <c r="F474" s="270" t="s">
        <v>477</v>
      </c>
      <c r="G474" s="41"/>
      <c r="H474" s="41"/>
      <c r="I474" s="241"/>
      <c r="J474" s="41"/>
      <c r="K474" s="41"/>
      <c r="L474" s="45"/>
      <c r="M474" s="242"/>
      <c r="N474" s="243"/>
      <c r="O474" s="92"/>
      <c r="P474" s="92"/>
      <c r="Q474" s="92"/>
      <c r="R474" s="92"/>
      <c r="S474" s="92"/>
      <c r="T474" s="92"/>
      <c r="U474" s="93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231</v>
      </c>
      <c r="AU474" s="18" t="s">
        <v>88</v>
      </c>
    </row>
    <row r="475" s="2" customFormat="1" ht="24.15" customHeight="1">
      <c r="A475" s="39"/>
      <c r="B475" s="40"/>
      <c r="C475" s="293" t="s">
        <v>585</v>
      </c>
      <c r="D475" s="293" t="s">
        <v>382</v>
      </c>
      <c r="E475" s="294" t="s">
        <v>586</v>
      </c>
      <c r="F475" s="295" t="s">
        <v>587</v>
      </c>
      <c r="G475" s="296" t="s">
        <v>582</v>
      </c>
      <c r="H475" s="297">
        <v>1</v>
      </c>
      <c r="I475" s="298"/>
      <c r="J475" s="299">
        <f>ROUND(I475*H475,2)</f>
        <v>0</v>
      </c>
      <c r="K475" s="295" t="s">
        <v>227</v>
      </c>
      <c r="L475" s="300"/>
      <c r="M475" s="301" t="s">
        <v>1</v>
      </c>
      <c r="N475" s="302" t="s">
        <v>44</v>
      </c>
      <c r="O475" s="92"/>
      <c r="P475" s="235">
        <f>O475*H475</f>
        <v>0</v>
      </c>
      <c r="Q475" s="235">
        <v>0.0028999999999999998</v>
      </c>
      <c r="R475" s="235">
        <f>Q475*H475</f>
        <v>0.0028999999999999998</v>
      </c>
      <c r="S475" s="235">
        <v>0</v>
      </c>
      <c r="T475" s="235">
        <f>S475*H475</f>
        <v>0</v>
      </c>
      <c r="U475" s="236" t="s">
        <v>1</v>
      </c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7" t="s">
        <v>287</v>
      </c>
      <c r="AT475" s="237" t="s">
        <v>382</v>
      </c>
      <c r="AU475" s="237" t="s">
        <v>88</v>
      </c>
      <c r="AY475" s="18" t="s">
        <v>151</v>
      </c>
      <c r="BE475" s="238">
        <f>IF(N475="základní",J475,0)</f>
        <v>0</v>
      </c>
      <c r="BF475" s="238">
        <f>IF(N475="snížená",J475,0)</f>
        <v>0</v>
      </c>
      <c r="BG475" s="238">
        <f>IF(N475="zákl. přenesená",J475,0)</f>
        <v>0</v>
      </c>
      <c r="BH475" s="238">
        <f>IF(N475="sníž. přenesená",J475,0)</f>
        <v>0</v>
      </c>
      <c r="BI475" s="238">
        <f>IF(N475="nulová",J475,0)</f>
        <v>0</v>
      </c>
      <c r="BJ475" s="18" t="s">
        <v>86</v>
      </c>
      <c r="BK475" s="238">
        <f>ROUND(I475*H475,2)</f>
        <v>0</v>
      </c>
      <c r="BL475" s="18" t="s">
        <v>172</v>
      </c>
      <c r="BM475" s="237" t="s">
        <v>588</v>
      </c>
    </row>
    <row r="476" s="2" customFormat="1">
      <c r="A476" s="39"/>
      <c r="B476" s="40"/>
      <c r="C476" s="41"/>
      <c r="D476" s="239" t="s">
        <v>160</v>
      </c>
      <c r="E476" s="41"/>
      <c r="F476" s="240" t="s">
        <v>587</v>
      </c>
      <c r="G476" s="41"/>
      <c r="H476" s="41"/>
      <c r="I476" s="241"/>
      <c r="J476" s="41"/>
      <c r="K476" s="41"/>
      <c r="L476" s="45"/>
      <c r="M476" s="242"/>
      <c r="N476" s="243"/>
      <c r="O476" s="92"/>
      <c r="P476" s="92"/>
      <c r="Q476" s="92"/>
      <c r="R476" s="92"/>
      <c r="S476" s="92"/>
      <c r="T476" s="92"/>
      <c r="U476" s="93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160</v>
      </c>
      <c r="AU476" s="18" t="s">
        <v>88</v>
      </c>
    </row>
    <row r="477" s="2" customFormat="1" ht="33" customHeight="1">
      <c r="A477" s="39"/>
      <c r="B477" s="40"/>
      <c r="C477" s="226" t="s">
        <v>589</v>
      </c>
      <c r="D477" s="226" t="s">
        <v>154</v>
      </c>
      <c r="E477" s="227" t="s">
        <v>590</v>
      </c>
      <c r="F477" s="228" t="s">
        <v>591</v>
      </c>
      <c r="G477" s="229" t="s">
        <v>592</v>
      </c>
      <c r="H477" s="230">
        <v>2</v>
      </c>
      <c r="I477" s="231"/>
      <c r="J477" s="232">
        <f>ROUND(I477*H477,2)</f>
        <v>0</v>
      </c>
      <c r="K477" s="228" t="s">
        <v>227</v>
      </c>
      <c r="L477" s="45"/>
      <c r="M477" s="233" t="s">
        <v>1</v>
      </c>
      <c r="N477" s="234" t="s">
        <v>44</v>
      </c>
      <c r="O477" s="92"/>
      <c r="P477" s="235">
        <f>O477*H477</f>
        <v>0</v>
      </c>
      <c r="Q477" s="235">
        <v>0</v>
      </c>
      <c r="R477" s="235">
        <f>Q477*H477</f>
        <v>0</v>
      </c>
      <c r="S477" s="235">
        <v>0</v>
      </c>
      <c r="T477" s="235">
        <f>S477*H477</f>
        <v>0</v>
      </c>
      <c r="U477" s="236" t="s">
        <v>1</v>
      </c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7" t="s">
        <v>172</v>
      </c>
      <c r="AT477" s="237" t="s">
        <v>154</v>
      </c>
      <c r="AU477" s="237" t="s">
        <v>88</v>
      </c>
      <c r="AY477" s="18" t="s">
        <v>151</v>
      </c>
      <c r="BE477" s="238">
        <f>IF(N477="základní",J477,0)</f>
        <v>0</v>
      </c>
      <c r="BF477" s="238">
        <f>IF(N477="snížená",J477,0)</f>
        <v>0</v>
      </c>
      <c r="BG477" s="238">
        <f>IF(N477="zákl. přenesená",J477,0)</f>
        <v>0</v>
      </c>
      <c r="BH477" s="238">
        <f>IF(N477="sníž. přenesená",J477,0)</f>
        <v>0</v>
      </c>
      <c r="BI477" s="238">
        <f>IF(N477="nulová",J477,0)</f>
        <v>0</v>
      </c>
      <c r="BJ477" s="18" t="s">
        <v>86</v>
      </c>
      <c r="BK477" s="238">
        <f>ROUND(I477*H477,2)</f>
        <v>0</v>
      </c>
      <c r="BL477" s="18" t="s">
        <v>172</v>
      </c>
      <c r="BM477" s="237" t="s">
        <v>593</v>
      </c>
    </row>
    <row r="478" s="2" customFormat="1">
      <c r="A478" s="39"/>
      <c r="B478" s="40"/>
      <c r="C478" s="41"/>
      <c r="D478" s="239" t="s">
        <v>160</v>
      </c>
      <c r="E478" s="41"/>
      <c r="F478" s="240" t="s">
        <v>591</v>
      </c>
      <c r="G478" s="41"/>
      <c r="H478" s="41"/>
      <c r="I478" s="241"/>
      <c r="J478" s="41"/>
      <c r="K478" s="41"/>
      <c r="L478" s="45"/>
      <c r="M478" s="242"/>
      <c r="N478" s="243"/>
      <c r="O478" s="92"/>
      <c r="P478" s="92"/>
      <c r="Q478" s="92"/>
      <c r="R478" s="92"/>
      <c r="S478" s="92"/>
      <c r="T478" s="92"/>
      <c r="U478" s="93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160</v>
      </c>
      <c r="AU478" s="18" t="s">
        <v>88</v>
      </c>
    </row>
    <row r="479" s="2" customFormat="1">
      <c r="A479" s="39"/>
      <c r="B479" s="40"/>
      <c r="C479" s="41"/>
      <c r="D479" s="268" t="s">
        <v>229</v>
      </c>
      <c r="E479" s="41"/>
      <c r="F479" s="269" t="s">
        <v>594</v>
      </c>
      <c r="G479" s="41"/>
      <c r="H479" s="41"/>
      <c r="I479" s="241"/>
      <c r="J479" s="41"/>
      <c r="K479" s="41"/>
      <c r="L479" s="45"/>
      <c r="M479" s="242"/>
      <c r="N479" s="243"/>
      <c r="O479" s="92"/>
      <c r="P479" s="92"/>
      <c r="Q479" s="92"/>
      <c r="R479" s="92"/>
      <c r="S479" s="92"/>
      <c r="T479" s="92"/>
      <c r="U479" s="93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229</v>
      </c>
      <c r="AU479" s="18" t="s">
        <v>88</v>
      </c>
    </row>
    <row r="480" s="2" customFormat="1">
      <c r="A480" s="39"/>
      <c r="B480" s="40"/>
      <c r="C480" s="41"/>
      <c r="D480" s="239" t="s">
        <v>231</v>
      </c>
      <c r="E480" s="41"/>
      <c r="F480" s="270" t="s">
        <v>477</v>
      </c>
      <c r="G480" s="41"/>
      <c r="H480" s="41"/>
      <c r="I480" s="241"/>
      <c r="J480" s="41"/>
      <c r="K480" s="41"/>
      <c r="L480" s="45"/>
      <c r="M480" s="242"/>
      <c r="N480" s="243"/>
      <c r="O480" s="92"/>
      <c r="P480" s="92"/>
      <c r="Q480" s="92"/>
      <c r="R480" s="92"/>
      <c r="S480" s="92"/>
      <c r="T480" s="92"/>
      <c r="U480" s="93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231</v>
      </c>
      <c r="AU480" s="18" t="s">
        <v>88</v>
      </c>
    </row>
    <row r="481" s="2" customFormat="1" ht="16.5" customHeight="1">
      <c r="A481" s="39"/>
      <c r="B481" s="40"/>
      <c r="C481" s="293" t="s">
        <v>595</v>
      </c>
      <c r="D481" s="293" t="s">
        <v>382</v>
      </c>
      <c r="E481" s="294" t="s">
        <v>596</v>
      </c>
      <c r="F481" s="295" t="s">
        <v>597</v>
      </c>
      <c r="G481" s="296" t="s">
        <v>186</v>
      </c>
      <c r="H481" s="297">
        <v>2</v>
      </c>
      <c r="I481" s="298"/>
      <c r="J481" s="299">
        <f>ROUND(I481*H481,2)</f>
        <v>0</v>
      </c>
      <c r="K481" s="295" t="s">
        <v>227</v>
      </c>
      <c r="L481" s="300"/>
      <c r="M481" s="301" t="s">
        <v>1</v>
      </c>
      <c r="N481" s="302" t="s">
        <v>44</v>
      </c>
      <c r="O481" s="92"/>
      <c r="P481" s="235">
        <f>O481*H481</f>
        <v>0</v>
      </c>
      <c r="Q481" s="235">
        <v>0.00073999999999999999</v>
      </c>
      <c r="R481" s="235">
        <f>Q481*H481</f>
        <v>0.00148</v>
      </c>
      <c r="S481" s="235">
        <v>0</v>
      </c>
      <c r="T481" s="235">
        <f>S481*H481</f>
        <v>0</v>
      </c>
      <c r="U481" s="236" t="s">
        <v>1</v>
      </c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7" t="s">
        <v>287</v>
      </c>
      <c r="AT481" s="237" t="s">
        <v>382</v>
      </c>
      <c r="AU481" s="237" t="s">
        <v>88</v>
      </c>
      <c r="AY481" s="18" t="s">
        <v>151</v>
      </c>
      <c r="BE481" s="238">
        <f>IF(N481="základní",J481,0)</f>
        <v>0</v>
      </c>
      <c r="BF481" s="238">
        <f>IF(N481="snížená",J481,0)</f>
        <v>0</v>
      </c>
      <c r="BG481" s="238">
        <f>IF(N481="zákl. přenesená",J481,0)</f>
        <v>0</v>
      </c>
      <c r="BH481" s="238">
        <f>IF(N481="sníž. přenesená",J481,0)</f>
        <v>0</v>
      </c>
      <c r="BI481" s="238">
        <f>IF(N481="nulová",J481,0)</f>
        <v>0</v>
      </c>
      <c r="BJ481" s="18" t="s">
        <v>86</v>
      </c>
      <c r="BK481" s="238">
        <f>ROUND(I481*H481,2)</f>
        <v>0</v>
      </c>
      <c r="BL481" s="18" t="s">
        <v>172</v>
      </c>
      <c r="BM481" s="237" t="s">
        <v>598</v>
      </c>
    </row>
    <row r="482" s="2" customFormat="1">
      <c r="A482" s="39"/>
      <c r="B482" s="40"/>
      <c r="C482" s="41"/>
      <c r="D482" s="239" t="s">
        <v>160</v>
      </c>
      <c r="E482" s="41"/>
      <c r="F482" s="240" t="s">
        <v>597</v>
      </c>
      <c r="G482" s="41"/>
      <c r="H482" s="41"/>
      <c r="I482" s="241"/>
      <c r="J482" s="41"/>
      <c r="K482" s="41"/>
      <c r="L482" s="45"/>
      <c r="M482" s="242"/>
      <c r="N482" s="243"/>
      <c r="O482" s="92"/>
      <c r="P482" s="92"/>
      <c r="Q482" s="92"/>
      <c r="R482" s="92"/>
      <c r="S482" s="92"/>
      <c r="T482" s="92"/>
      <c r="U482" s="93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160</v>
      </c>
      <c r="AU482" s="18" t="s">
        <v>88</v>
      </c>
    </row>
    <row r="483" s="2" customFormat="1" ht="16.5" customHeight="1">
      <c r="A483" s="39"/>
      <c r="B483" s="40"/>
      <c r="C483" s="226" t="s">
        <v>599</v>
      </c>
      <c r="D483" s="226" t="s">
        <v>154</v>
      </c>
      <c r="E483" s="227" t="s">
        <v>600</v>
      </c>
      <c r="F483" s="228" t="s">
        <v>601</v>
      </c>
      <c r="G483" s="229" t="s">
        <v>186</v>
      </c>
      <c r="H483" s="230">
        <v>1</v>
      </c>
      <c r="I483" s="231"/>
      <c r="J483" s="232">
        <f>ROUND(I483*H483,2)</f>
        <v>0</v>
      </c>
      <c r="K483" s="228" t="s">
        <v>1</v>
      </c>
      <c r="L483" s="45"/>
      <c r="M483" s="233" t="s">
        <v>1</v>
      </c>
      <c r="N483" s="234" t="s">
        <v>44</v>
      </c>
      <c r="O483" s="92"/>
      <c r="P483" s="235">
        <f>O483*H483</f>
        <v>0</v>
      </c>
      <c r="Q483" s="235">
        <v>0</v>
      </c>
      <c r="R483" s="235">
        <f>Q483*H483</f>
        <v>0</v>
      </c>
      <c r="S483" s="235">
        <v>0.92000000000000004</v>
      </c>
      <c r="T483" s="235">
        <f>S483*H483</f>
        <v>0.92000000000000004</v>
      </c>
      <c r="U483" s="236" t="s">
        <v>1</v>
      </c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7" t="s">
        <v>172</v>
      </c>
      <c r="AT483" s="237" t="s">
        <v>154</v>
      </c>
      <c r="AU483" s="237" t="s">
        <v>88</v>
      </c>
      <c r="AY483" s="18" t="s">
        <v>151</v>
      </c>
      <c r="BE483" s="238">
        <f>IF(N483="základní",J483,0)</f>
        <v>0</v>
      </c>
      <c r="BF483" s="238">
        <f>IF(N483="snížená",J483,0)</f>
        <v>0</v>
      </c>
      <c r="BG483" s="238">
        <f>IF(N483="zákl. přenesená",J483,0)</f>
        <v>0</v>
      </c>
      <c r="BH483" s="238">
        <f>IF(N483="sníž. přenesená",J483,0)</f>
        <v>0</v>
      </c>
      <c r="BI483" s="238">
        <f>IF(N483="nulová",J483,0)</f>
        <v>0</v>
      </c>
      <c r="BJ483" s="18" t="s">
        <v>86</v>
      </c>
      <c r="BK483" s="238">
        <f>ROUND(I483*H483,2)</f>
        <v>0</v>
      </c>
      <c r="BL483" s="18" t="s">
        <v>172</v>
      </c>
      <c r="BM483" s="237" t="s">
        <v>602</v>
      </c>
    </row>
    <row r="484" s="2" customFormat="1">
      <c r="A484" s="39"/>
      <c r="B484" s="40"/>
      <c r="C484" s="41"/>
      <c r="D484" s="239" t="s">
        <v>160</v>
      </c>
      <c r="E484" s="41"/>
      <c r="F484" s="240" t="s">
        <v>601</v>
      </c>
      <c r="G484" s="41"/>
      <c r="H484" s="41"/>
      <c r="I484" s="241"/>
      <c r="J484" s="41"/>
      <c r="K484" s="41"/>
      <c r="L484" s="45"/>
      <c r="M484" s="242"/>
      <c r="N484" s="243"/>
      <c r="O484" s="92"/>
      <c r="P484" s="92"/>
      <c r="Q484" s="92"/>
      <c r="R484" s="92"/>
      <c r="S484" s="92"/>
      <c r="T484" s="92"/>
      <c r="U484" s="93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160</v>
      </c>
      <c r="AU484" s="18" t="s">
        <v>88</v>
      </c>
    </row>
    <row r="485" s="14" customFormat="1">
      <c r="A485" s="14"/>
      <c r="B485" s="255"/>
      <c r="C485" s="256"/>
      <c r="D485" s="239" t="s">
        <v>161</v>
      </c>
      <c r="E485" s="257" t="s">
        <v>1</v>
      </c>
      <c r="F485" s="258" t="s">
        <v>603</v>
      </c>
      <c r="G485" s="256"/>
      <c r="H485" s="257" t="s">
        <v>1</v>
      </c>
      <c r="I485" s="259"/>
      <c r="J485" s="256"/>
      <c r="K485" s="256"/>
      <c r="L485" s="260"/>
      <c r="M485" s="261"/>
      <c r="N485" s="262"/>
      <c r="O485" s="262"/>
      <c r="P485" s="262"/>
      <c r="Q485" s="262"/>
      <c r="R485" s="262"/>
      <c r="S485" s="262"/>
      <c r="T485" s="262"/>
      <c r="U485" s="263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4" t="s">
        <v>161</v>
      </c>
      <c r="AU485" s="264" t="s">
        <v>88</v>
      </c>
      <c r="AV485" s="14" t="s">
        <v>86</v>
      </c>
      <c r="AW485" s="14" t="s">
        <v>35</v>
      </c>
      <c r="AX485" s="14" t="s">
        <v>79</v>
      </c>
      <c r="AY485" s="264" t="s">
        <v>151</v>
      </c>
    </row>
    <row r="486" s="13" customFormat="1">
      <c r="A486" s="13"/>
      <c r="B486" s="244"/>
      <c r="C486" s="245"/>
      <c r="D486" s="239" t="s">
        <v>161</v>
      </c>
      <c r="E486" s="246" t="s">
        <v>1</v>
      </c>
      <c r="F486" s="247" t="s">
        <v>86</v>
      </c>
      <c r="G486" s="245"/>
      <c r="H486" s="248">
        <v>1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2"/>
      <c r="U486" s="25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4" t="s">
        <v>161</v>
      </c>
      <c r="AU486" s="254" t="s">
        <v>88</v>
      </c>
      <c r="AV486" s="13" t="s">
        <v>88</v>
      </c>
      <c r="AW486" s="13" t="s">
        <v>35</v>
      </c>
      <c r="AX486" s="13" t="s">
        <v>86</v>
      </c>
      <c r="AY486" s="254" t="s">
        <v>151</v>
      </c>
    </row>
    <row r="487" s="2" customFormat="1" ht="16.5" customHeight="1">
      <c r="A487" s="39"/>
      <c r="B487" s="40"/>
      <c r="C487" s="226" t="s">
        <v>604</v>
      </c>
      <c r="D487" s="226" t="s">
        <v>154</v>
      </c>
      <c r="E487" s="227" t="s">
        <v>605</v>
      </c>
      <c r="F487" s="228" t="s">
        <v>606</v>
      </c>
      <c r="G487" s="229" t="s">
        <v>582</v>
      </c>
      <c r="H487" s="230">
        <v>2</v>
      </c>
      <c r="I487" s="231"/>
      <c r="J487" s="232">
        <f>ROUND(I487*H487,2)</f>
        <v>0</v>
      </c>
      <c r="K487" s="228" t="s">
        <v>1</v>
      </c>
      <c r="L487" s="45"/>
      <c r="M487" s="233" t="s">
        <v>1</v>
      </c>
      <c r="N487" s="234" t="s">
        <v>44</v>
      </c>
      <c r="O487" s="92"/>
      <c r="P487" s="235">
        <f>O487*H487</f>
        <v>0</v>
      </c>
      <c r="Q487" s="235">
        <v>0</v>
      </c>
      <c r="R487" s="235">
        <f>Q487*H487</f>
        <v>0</v>
      </c>
      <c r="S487" s="235">
        <v>0.68999999999999995</v>
      </c>
      <c r="T487" s="235">
        <f>S487*H487</f>
        <v>1.3799999999999999</v>
      </c>
      <c r="U487" s="236" t="s">
        <v>1</v>
      </c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7" t="s">
        <v>172</v>
      </c>
      <c r="AT487" s="237" t="s">
        <v>154</v>
      </c>
      <c r="AU487" s="237" t="s">
        <v>88</v>
      </c>
      <c r="AY487" s="18" t="s">
        <v>151</v>
      </c>
      <c r="BE487" s="238">
        <f>IF(N487="základní",J487,0)</f>
        <v>0</v>
      </c>
      <c r="BF487" s="238">
        <f>IF(N487="snížená",J487,0)</f>
        <v>0</v>
      </c>
      <c r="BG487" s="238">
        <f>IF(N487="zákl. přenesená",J487,0)</f>
        <v>0</v>
      </c>
      <c r="BH487" s="238">
        <f>IF(N487="sníž. přenesená",J487,0)</f>
        <v>0</v>
      </c>
      <c r="BI487" s="238">
        <f>IF(N487="nulová",J487,0)</f>
        <v>0</v>
      </c>
      <c r="BJ487" s="18" t="s">
        <v>86</v>
      </c>
      <c r="BK487" s="238">
        <f>ROUND(I487*H487,2)</f>
        <v>0</v>
      </c>
      <c r="BL487" s="18" t="s">
        <v>172</v>
      </c>
      <c r="BM487" s="237" t="s">
        <v>607</v>
      </c>
    </row>
    <row r="488" s="2" customFormat="1">
      <c r="A488" s="39"/>
      <c r="B488" s="40"/>
      <c r="C488" s="41"/>
      <c r="D488" s="239" t="s">
        <v>160</v>
      </c>
      <c r="E488" s="41"/>
      <c r="F488" s="240" t="s">
        <v>606</v>
      </c>
      <c r="G488" s="41"/>
      <c r="H488" s="41"/>
      <c r="I488" s="241"/>
      <c r="J488" s="41"/>
      <c r="K488" s="41"/>
      <c r="L488" s="45"/>
      <c r="M488" s="242"/>
      <c r="N488" s="243"/>
      <c r="O488" s="92"/>
      <c r="P488" s="92"/>
      <c r="Q488" s="92"/>
      <c r="R488" s="92"/>
      <c r="S488" s="92"/>
      <c r="T488" s="92"/>
      <c r="U488" s="93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160</v>
      </c>
      <c r="AU488" s="18" t="s">
        <v>88</v>
      </c>
    </row>
    <row r="489" s="14" customFormat="1">
      <c r="A489" s="14"/>
      <c r="B489" s="255"/>
      <c r="C489" s="256"/>
      <c r="D489" s="239" t="s">
        <v>161</v>
      </c>
      <c r="E489" s="257" t="s">
        <v>1</v>
      </c>
      <c r="F489" s="258" t="s">
        <v>608</v>
      </c>
      <c r="G489" s="256"/>
      <c r="H489" s="257" t="s">
        <v>1</v>
      </c>
      <c r="I489" s="259"/>
      <c r="J489" s="256"/>
      <c r="K489" s="256"/>
      <c r="L489" s="260"/>
      <c r="M489" s="261"/>
      <c r="N489" s="262"/>
      <c r="O489" s="262"/>
      <c r="P489" s="262"/>
      <c r="Q489" s="262"/>
      <c r="R489" s="262"/>
      <c r="S489" s="262"/>
      <c r="T489" s="262"/>
      <c r="U489" s="263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4" t="s">
        <v>161</v>
      </c>
      <c r="AU489" s="264" t="s">
        <v>88</v>
      </c>
      <c r="AV489" s="14" t="s">
        <v>86</v>
      </c>
      <c r="AW489" s="14" t="s">
        <v>35</v>
      </c>
      <c r="AX489" s="14" t="s">
        <v>79</v>
      </c>
      <c r="AY489" s="264" t="s">
        <v>151</v>
      </c>
    </row>
    <row r="490" s="14" customFormat="1">
      <c r="A490" s="14"/>
      <c r="B490" s="255"/>
      <c r="C490" s="256"/>
      <c r="D490" s="239" t="s">
        <v>161</v>
      </c>
      <c r="E490" s="257" t="s">
        <v>1</v>
      </c>
      <c r="F490" s="258" t="s">
        <v>609</v>
      </c>
      <c r="G490" s="256"/>
      <c r="H490" s="257" t="s">
        <v>1</v>
      </c>
      <c r="I490" s="259"/>
      <c r="J490" s="256"/>
      <c r="K490" s="256"/>
      <c r="L490" s="260"/>
      <c r="M490" s="261"/>
      <c r="N490" s="262"/>
      <c r="O490" s="262"/>
      <c r="P490" s="262"/>
      <c r="Q490" s="262"/>
      <c r="R490" s="262"/>
      <c r="S490" s="262"/>
      <c r="T490" s="262"/>
      <c r="U490" s="263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4" t="s">
        <v>161</v>
      </c>
      <c r="AU490" s="264" t="s">
        <v>88</v>
      </c>
      <c r="AV490" s="14" t="s">
        <v>86</v>
      </c>
      <c r="AW490" s="14" t="s">
        <v>35</v>
      </c>
      <c r="AX490" s="14" t="s">
        <v>79</v>
      </c>
      <c r="AY490" s="264" t="s">
        <v>151</v>
      </c>
    </row>
    <row r="491" s="13" customFormat="1">
      <c r="A491" s="13"/>
      <c r="B491" s="244"/>
      <c r="C491" s="245"/>
      <c r="D491" s="239" t="s">
        <v>161</v>
      </c>
      <c r="E491" s="246" t="s">
        <v>1</v>
      </c>
      <c r="F491" s="247" t="s">
        <v>88</v>
      </c>
      <c r="G491" s="245"/>
      <c r="H491" s="248">
        <v>2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2"/>
      <c r="U491" s="25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4" t="s">
        <v>161</v>
      </c>
      <c r="AU491" s="254" t="s">
        <v>88</v>
      </c>
      <c r="AV491" s="13" t="s">
        <v>88</v>
      </c>
      <c r="AW491" s="13" t="s">
        <v>35</v>
      </c>
      <c r="AX491" s="13" t="s">
        <v>86</v>
      </c>
      <c r="AY491" s="254" t="s">
        <v>151</v>
      </c>
    </row>
    <row r="492" s="2" customFormat="1" ht="24.15" customHeight="1">
      <c r="A492" s="39"/>
      <c r="B492" s="40"/>
      <c r="C492" s="226" t="s">
        <v>610</v>
      </c>
      <c r="D492" s="226" t="s">
        <v>154</v>
      </c>
      <c r="E492" s="227" t="s">
        <v>611</v>
      </c>
      <c r="F492" s="228" t="s">
        <v>612</v>
      </c>
      <c r="G492" s="229" t="s">
        <v>592</v>
      </c>
      <c r="H492" s="230">
        <v>1</v>
      </c>
      <c r="I492" s="231"/>
      <c r="J492" s="232">
        <f>ROUND(I492*H492,2)</f>
        <v>0</v>
      </c>
      <c r="K492" s="228" t="s">
        <v>227</v>
      </c>
      <c r="L492" s="45"/>
      <c r="M492" s="233" t="s">
        <v>1</v>
      </c>
      <c r="N492" s="234" t="s">
        <v>44</v>
      </c>
      <c r="O492" s="92"/>
      <c r="P492" s="235">
        <f>O492*H492</f>
        <v>0</v>
      </c>
      <c r="Q492" s="235">
        <v>0.12422</v>
      </c>
      <c r="R492" s="235">
        <f>Q492*H492</f>
        <v>0.12422</v>
      </c>
      <c r="S492" s="235">
        <v>0</v>
      </c>
      <c r="T492" s="235">
        <f>S492*H492</f>
        <v>0</v>
      </c>
      <c r="U492" s="236" t="s">
        <v>1</v>
      </c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7" t="s">
        <v>172</v>
      </c>
      <c r="AT492" s="237" t="s">
        <v>154</v>
      </c>
      <c r="AU492" s="237" t="s">
        <v>88</v>
      </c>
      <c r="AY492" s="18" t="s">
        <v>151</v>
      </c>
      <c r="BE492" s="238">
        <f>IF(N492="základní",J492,0)</f>
        <v>0</v>
      </c>
      <c r="BF492" s="238">
        <f>IF(N492="snížená",J492,0)</f>
        <v>0</v>
      </c>
      <c r="BG492" s="238">
        <f>IF(N492="zákl. přenesená",J492,0)</f>
        <v>0</v>
      </c>
      <c r="BH492" s="238">
        <f>IF(N492="sníž. přenesená",J492,0)</f>
        <v>0</v>
      </c>
      <c r="BI492" s="238">
        <f>IF(N492="nulová",J492,0)</f>
        <v>0</v>
      </c>
      <c r="BJ492" s="18" t="s">
        <v>86</v>
      </c>
      <c r="BK492" s="238">
        <f>ROUND(I492*H492,2)</f>
        <v>0</v>
      </c>
      <c r="BL492" s="18" t="s">
        <v>172</v>
      </c>
      <c r="BM492" s="237" t="s">
        <v>613</v>
      </c>
    </row>
    <row r="493" s="2" customFormat="1">
      <c r="A493" s="39"/>
      <c r="B493" s="40"/>
      <c r="C493" s="41"/>
      <c r="D493" s="239" t="s">
        <v>160</v>
      </c>
      <c r="E493" s="41"/>
      <c r="F493" s="240" t="s">
        <v>612</v>
      </c>
      <c r="G493" s="41"/>
      <c r="H493" s="41"/>
      <c r="I493" s="241"/>
      <c r="J493" s="41"/>
      <c r="K493" s="41"/>
      <c r="L493" s="45"/>
      <c r="M493" s="242"/>
      <c r="N493" s="243"/>
      <c r="O493" s="92"/>
      <c r="P493" s="92"/>
      <c r="Q493" s="92"/>
      <c r="R493" s="92"/>
      <c r="S493" s="92"/>
      <c r="T493" s="92"/>
      <c r="U493" s="93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160</v>
      </c>
      <c r="AU493" s="18" t="s">
        <v>88</v>
      </c>
    </row>
    <row r="494" s="2" customFormat="1">
      <c r="A494" s="39"/>
      <c r="B494" s="40"/>
      <c r="C494" s="41"/>
      <c r="D494" s="268" t="s">
        <v>229</v>
      </c>
      <c r="E494" s="41"/>
      <c r="F494" s="269" t="s">
        <v>614</v>
      </c>
      <c r="G494" s="41"/>
      <c r="H494" s="41"/>
      <c r="I494" s="241"/>
      <c r="J494" s="41"/>
      <c r="K494" s="41"/>
      <c r="L494" s="45"/>
      <c r="M494" s="242"/>
      <c r="N494" s="243"/>
      <c r="O494" s="92"/>
      <c r="P494" s="92"/>
      <c r="Q494" s="92"/>
      <c r="R494" s="92"/>
      <c r="S494" s="92"/>
      <c r="T494" s="92"/>
      <c r="U494" s="93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229</v>
      </c>
      <c r="AU494" s="18" t="s">
        <v>88</v>
      </c>
    </row>
    <row r="495" s="2" customFormat="1">
      <c r="A495" s="39"/>
      <c r="B495" s="40"/>
      <c r="C495" s="41"/>
      <c r="D495" s="239" t="s">
        <v>231</v>
      </c>
      <c r="E495" s="41"/>
      <c r="F495" s="270" t="s">
        <v>477</v>
      </c>
      <c r="G495" s="41"/>
      <c r="H495" s="41"/>
      <c r="I495" s="241"/>
      <c r="J495" s="41"/>
      <c r="K495" s="41"/>
      <c r="L495" s="45"/>
      <c r="M495" s="242"/>
      <c r="N495" s="243"/>
      <c r="O495" s="92"/>
      <c r="P495" s="92"/>
      <c r="Q495" s="92"/>
      <c r="R495" s="92"/>
      <c r="S495" s="92"/>
      <c r="T495" s="92"/>
      <c r="U495" s="93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231</v>
      </c>
      <c r="AU495" s="18" t="s">
        <v>88</v>
      </c>
    </row>
    <row r="496" s="2" customFormat="1" ht="24.15" customHeight="1">
      <c r="A496" s="39"/>
      <c r="B496" s="40"/>
      <c r="C496" s="293" t="s">
        <v>615</v>
      </c>
      <c r="D496" s="293" t="s">
        <v>382</v>
      </c>
      <c r="E496" s="294" t="s">
        <v>616</v>
      </c>
      <c r="F496" s="295" t="s">
        <v>617</v>
      </c>
      <c r="G496" s="296" t="s">
        <v>592</v>
      </c>
      <c r="H496" s="297">
        <v>1</v>
      </c>
      <c r="I496" s="298"/>
      <c r="J496" s="299">
        <f>ROUND(I496*H496,2)</f>
        <v>0</v>
      </c>
      <c r="K496" s="295" t="s">
        <v>227</v>
      </c>
      <c r="L496" s="300"/>
      <c r="M496" s="301" t="s">
        <v>1</v>
      </c>
      <c r="N496" s="302" t="s">
        <v>44</v>
      </c>
      <c r="O496" s="92"/>
      <c r="P496" s="235">
        <f>O496*H496</f>
        <v>0</v>
      </c>
      <c r="Q496" s="235">
        <v>0.071999999999999995</v>
      </c>
      <c r="R496" s="235">
        <f>Q496*H496</f>
        <v>0.071999999999999995</v>
      </c>
      <c r="S496" s="235">
        <v>0</v>
      </c>
      <c r="T496" s="235">
        <f>S496*H496</f>
        <v>0</v>
      </c>
      <c r="U496" s="236" t="s">
        <v>1</v>
      </c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7" t="s">
        <v>287</v>
      </c>
      <c r="AT496" s="237" t="s">
        <v>382</v>
      </c>
      <c r="AU496" s="237" t="s">
        <v>88</v>
      </c>
      <c r="AY496" s="18" t="s">
        <v>151</v>
      </c>
      <c r="BE496" s="238">
        <f>IF(N496="základní",J496,0)</f>
        <v>0</v>
      </c>
      <c r="BF496" s="238">
        <f>IF(N496="snížená",J496,0)</f>
        <v>0</v>
      </c>
      <c r="BG496" s="238">
        <f>IF(N496="zákl. přenesená",J496,0)</f>
        <v>0</v>
      </c>
      <c r="BH496" s="238">
        <f>IF(N496="sníž. přenesená",J496,0)</f>
        <v>0</v>
      </c>
      <c r="BI496" s="238">
        <f>IF(N496="nulová",J496,0)</f>
        <v>0</v>
      </c>
      <c r="BJ496" s="18" t="s">
        <v>86</v>
      </c>
      <c r="BK496" s="238">
        <f>ROUND(I496*H496,2)</f>
        <v>0</v>
      </c>
      <c r="BL496" s="18" t="s">
        <v>172</v>
      </c>
      <c r="BM496" s="237" t="s">
        <v>618</v>
      </c>
    </row>
    <row r="497" s="2" customFormat="1">
      <c r="A497" s="39"/>
      <c r="B497" s="40"/>
      <c r="C497" s="41"/>
      <c r="D497" s="239" t="s">
        <v>160</v>
      </c>
      <c r="E497" s="41"/>
      <c r="F497" s="240" t="s">
        <v>617</v>
      </c>
      <c r="G497" s="41"/>
      <c r="H497" s="41"/>
      <c r="I497" s="241"/>
      <c r="J497" s="41"/>
      <c r="K497" s="41"/>
      <c r="L497" s="45"/>
      <c r="M497" s="242"/>
      <c r="N497" s="243"/>
      <c r="O497" s="92"/>
      <c r="P497" s="92"/>
      <c r="Q497" s="92"/>
      <c r="R497" s="92"/>
      <c r="S497" s="92"/>
      <c r="T497" s="92"/>
      <c r="U497" s="93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160</v>
      </c>
      <c r="AU497" s="18" t="s">
        <v>88</v>
      </c>
    </row>
    <row r="498" s="2" customFormat="1" ht="24.15" customHeight="1">
      <c r="A498" s="39"/>
      <c r="B498" s="40"/>
      <c r="C498" s="226" t="s">
        <v>619</v>
      </c>
      <c r="D498" s="226" t="s">
        <v>154</v>
      </c>
      <c r="E498" s="227" t="s">
        <v>620</v>
      </c>
      <c r="F498" s="228" t="s">
        <v>621</v>
      </c>
      <c r="G498" s="229" t="s">
        <v>592</v>
      </c>
      <c r="H498" s="230">
        <v>2</v>
      </c>
      <c r="I498" s="231"/>
      <c r="J498" s="232">
        <f>ROUND(I498*H498,2)</f>
        <v>0</v>
      </c>
      <c r="K498" s="228" t="s">
        <v>227</v>
      </c>
      <c r="L498" s="45"/>
      <c r="M498" s="233" t="s">
        <v>1</v>
      </c>
      <c r="N498" s="234" t="s">
        <v>44</v>
      </c>
      <c r="O498" s="92"/>
      <c r="P498" s="235">
        <f>O498*H498</f>
        <v>0</v>
      </c>
      <c r="Q498" s="235">
        <v>0.02972</v>
      </c>
      <c r="R498" s="235">
        <f>Q498*H498</f>
        <v>0.05944</v>
      </c>
      <c r="S498" s="235">
        <v>0</v>
      </c>
      <c r="T498" s="235">
        <f>S498*H498</f>
        <v>0</v>
      </c>
      <c r="U498" s="236" t="s">
        <v>1</v>
      </c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7" t="s">
        <v>172</v>
      </c>
      <c r="AT498" s="237" t="s">
        <v>154</v>
      </c>
      <c r="AU498" s="237" t="s">
        <v>88</v>
      </c>
      <c r="AY498" s="18" t="s">
        <v>151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8" t="s">
        <v>86</v>
      </c>
      <c r="BK498" s="238">
        <f>ROUND(I498*H498,2)</f>
        <v>0</v>
      </c>
      <c r="BL498" s="18" t="s">
        <v>172</v>
      </c>
      <c r="BM498" s="237" t="s">
        <v>622</v>
      </c>
    </row>
    <row r="499" s="2" customFormat="1">
      <c r="A499" s="39"/>
      <c r="B499" s="40"/>
      <c r="C499" s="41"/>
      <c r="D499" s="239" t="s">
        <v>160</v>
      </c>
      <c r="E499" s="41"/>
      <c r="F499" s="240" t="s">
        <v>621</v>
      </c>
      <c r="G499" s="41"/>
      <c r="H499" s="41"/>
      <c r="I499" s="241"/>
      <c r="J499" s="41"/>
      <c r="K499" s="41"/>
      <c r="L499" s="45"/>
      <c r="M499" s="242"/>
      <c r="N499" s="243"/>
      <c r="O499" s="92"/>
      <c r="P499" s="92"/>
      <c r="Q499" s="92"/>
      <c r="R499" s="92"/>
      <c r="S499" s="92"/>
      <c r="T499" s="92"/>
      <c r="U499" s="93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160</v>
      </c>
      <c r="AU499" s="18" t="s">
        <v>88</v>
      </c>
    </row>
    <row r="500" s="2" customFormat="1">
      <c r="A500" s="39"/>
      <c r="B500" s="40"/>
      <c r="C500" s="41"/>
      <c r="D500" s="268" t="s">
        <v>229</v>
      </c>
      <c r="E500" s="41"/>
      <c r="F500" s="269" t="s">
        <v>623</v>
      </c>
      <c r="G500" s="41"/>
      <c r="H500" s="41"/>
      <c r="I500" s="241"/>
      <c r="J500" s="41"/>
      <c r="K500" s="41"/>
      <c r="L500" s="45"/>
      <c r="M500" s="242"/>
      <c r="N500" s="243"/>
      <c r="O500" s="92"/>
      <c r="P500" s="92"/>
      <c r="Q500" s="92"/>
      <c r="R500" s="92"/>
      <c r="S500" s="92"/>
      <c r="T500" s="92"/>
      <c r="U500" s="93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229</v>
      </c>
      <c r="AU500" s="18" t="s">
        <v>88</v>
      </c>
    </row>
    <row r="501" s="2" customFormat="1">
      <c r="A501" s="39"/>
      <c r="B501" s="40"/>
      <c r="C501" s="41"/>
      <c r="D501" s="239" t="s">
        <v>231</v>
      </c>
      <c r="E501" s="41"/>
      <c r="F501" s="270" t="s">
        <v>477</v>
      </c>
      <c r="G501" s="41"/>
      <c r="H501" s="41"/>
      <c r="I501" s="241"/>
      <c r="J501" s="41"/>
      <c r="K501" s="41"/>
      <c r="L501" s="45"/>
      <c r="M501" s="242"/>
      <c r="N501" s="243"/>
      <c r="O501" s="92"/>
      <c r="P501" s="92"/>
      <c r="Q501" s="92"/>
      <c r="R501" s="92"/>
      <c r="S501" s="92"/>
      <c r="T501" s="92"/>
      <c r="U501" s="93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231</v>
      </c>
      <c r="AU501" s="18" t="s">
        <v>88</v>
      </c>
    </row>
    <row r="502" s="2" customFormat="1" ht="21.75" customHeight="1">
      <c r="A502" s="39"/>
      <c r="B502" s="40"/>
      <c r="C502" s="293" t="s">
        <v>624</v>
      </c>
      <c r="D502" s="293" t="s">
        <v>382</v>
      </c>
      <c r="E502" s="294" t="s">
        <v>625</v>
      </c>
      <c r="F502" s="295" t="s">
        <v>626</v>
      </c>
      <c r="G502" s="296" t="s">
        <v>592</v>
      </c>
      <c r="H502" s="297">
        <v>1</v>
      </c>
      <c r="I502" s="298"/>
      <c r="J502" s="299">
        <f>ROUND(I502*H502,2)</f>
        <v>0</v>
      </c>
      <c r="K502" s="295" t="s">
        <v>227</v>
      </c>
      <c r="L502" s="300"/>
      <c r="M502" s="301" t="s">
        <v>1</v>
      </c>
      <c r="N502" s="302" t="s">
        <v>44</v>
      </c>
      <c r="O502" s="92"/>
      <c r="P502" s="235">
        <f>O502*H502</f>
        <v>0</v>
      </c>
      <c r="Q502" s="235">
        <v>0.058000000000000003</v>
      </c>
      <c r="R502" s="235">
        <f>Q502*H502</f>
        <v>0.058000000000000003</v>
      </c>
      <c r="S502" s="235">
        <v>0</v>
      </c>
      <c r="T502" s="235">
        <f>S502*H502</f>
        <v>0</v>
      </c>
      <c r="U502" s="236" t="s">
        <v>1</v>
      </c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7" t="s">
        <v>287</v>
      </c>
      <c r="AT502" s="237" t="s">
        <v>382</v>
      </c>
      <c r="AU502" s="237" t="s">
        <v>88</v>
      </c>
      <c r="AY502" s="18" t="s">
        <v>151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8" t="s">
        <v>86</v>
      </c>
      <c r="BK502" s="238">
        <f>ROUND(I502*H502,2)</f>
        <v>0</v>
      </c>
      <c r="BL502" s="18" t="s">
        <v>172</v>
      </c>
      <c r="BM502" s="237" t="s">
        <v>627</v>
      </c>
    </row>
    <row r="503" s="2" customFormat="1">
      <c r="A503" s="39"/>
      <c r="B503" s="40"/>
      <c r="C503" s="41"/>
      <c r="D503" s="239" t="s">
        <v>160</v>
      </c>
      <c r="E503" s="41"/>
      <c r="F503" s="240" t="s">
        <v>626</v>
      </c>
      <c r="G503" s="41"/>
      <c r="H503" s="41"/>
      <c r="I503" s="241"/>
      <c r="J503" s="41"/>
      <c r="K503" s="41"/>
      <c r="L503" s="45"/>
      <c r="M503" s="242"/>
      <c r="N503" s="243"/>
      <c r="O503" s="92"/>
      <c r="P503" s="92"/>
      <c r="Q503" s="92"/>
      <c r="R503" s="92"/>
      <c r="S503" s="92"/>
      <c r="T503" s="92"/>
      <c r="U503" s="93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160</v>
      </c>
      <c r="AU503" s="18" t="s">
        <v>88</v>
      </c>
    </row>
    <row r="504" s="2" customFormat="1" ht="24.15" customHeight="1">
      <c r="A504" s="39"/>
      <c r="B504" s="40"/>
      <c r="C504" s="293" t="s">
        <v>628</v>
      </c>
      <c r="D504" s="293" t="s">
        <v>382</v>
      </c>
      <c r="E504" s="294" t="s">
        <v>629</v>
      </c>
      <c r="F504" s="295" t="s">
        <v>630</v>
      </c>
      <c r="G504" s="296" t="s">
        <v>592</v>
      </c>
      <c r="H504" s="297">
        <v>1</v>
      </c>
      <c r="I504" s="298"/>
      <c r="J504" s="299">
        <f>ROUND(I504*H504,2)</f>
        <v>0</v>
      </c>
      <c r="K504" s="295" t="s">
        <v>227</v>
      </c>
      <c r="L504" s="300"/>
      <c r="M504" s="301" t="s">
        <v>1</v>
      </c>
      <c r="N504" s="302" t="s">
        <v>44</v>
      </c>
      <c r="O504" s="92"/>
      <c r="P504" s="235">
        <f>O504*H504</f>
        <v>0</v>
      </c>
      <c r="Q504" s="235">
        <v>0.027</v>
      </c>
      <c r="R504" s="235">
        <f>Q504*H504</f>
        <v>0.027</v>
      </c>
      <c r="S504" s="235">
        <v>0</v>
      </c>
      <c r="T504" s="235">
        <f>S504*H504</f>
        <v>0</v>
      </c>
      <c r="U504" s="236" t="s">
        <v>1</v>
      </c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7" t="s">
        <v>287</v>
      </c>
      <c r="AT504" s="237" t="s">
        <v>382</v>
      </c>
      <c r="AU504" s="237" t="s">
        <v>88</v>
      </c>
      <c r="AY504" s="18" t="s">
        <v>151</v>
      </c>
      <c r="BE504" s="238">
        <f>IF(N504="základní",J504,0)</f>
        <v>0</v>
      </c>
      <c r="BF504" s="238">
        <f>IF(N504="snížená",J504,0)</f>
        <v>0</v>
      </c>
      <c r="BG504" s="238">
        <f>IF(N504="zákl. přenesená",J504,0)</f>
        <v>0</v>
      </c>
      <c r="BH504" s="238">
        <f>IF(N504="sníž. přenesená",J504,0)</f>
        <v>0</v>
      </c>
      <c r="BI504" s="238">
        <f>IF(N504="nulová",J504,0)</f>
        <v>0</v>
      </c>
      <c r="BJ504" s="18" t="s">
        <v>86</v>
      </c>
      <c r="BK504" s="238">
        <f>ROUND(I504*H504,2)</f>
        <v>0</v>
      </c>
      <c r="BL504" s="18" t="s">
        <v>172</v>
      </c>
      <c r="BM504" s="237" t="s">
        <v>631</v>
      </c>
    </row>
    <row r="505" s="2" customFormat="1">
      <c r="A505" s="39"/>
      <c r="B505" s="40"/>
      <c r="C505" s="41"/>
      <c r="D505" s="239" t="s">
        <v>160</v>
      </c>
      <c r="E505" s="41"/>
      <c r="F505" s="240" t="s">
        <v>630</v>
      </c>
      <c r="G505" s="41"/>
      <c r="H505" s="41"/>
      <c r="I505" s="241"/>
      <c r="J505" s="41"/>
      <c r="K505" s="41"/>
      <c r="L505" s="45"/>
      <c r="M505" s="242"/>
      <c r="N505" s="243"/>
      <c r="O505" s="92"/>
      <c r="P505" s="92"/>
      <c r="Q505" s="92"/>
      <c r="R505" s="92"/>
      <c r="S505" s="92"/>
      <c r="T505" s="92"/>
      <c r="U505" s="93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160</v>
      </c>
      <c r="AU505" s="18" t="s">
        <v>88</v>
      </c>
    </row>
    <row r="506" s="2" customFormat="1" ht="24.15" customHeight="1">
      <c r="A506" s="39"/>
      <c r="B506" s="40"/>
      <c r="C506" s="226" t="s">
        <v>632</v>
      </c>
      <c r="D506" s="226" t="s">
        <v>154</v>
      </c>
      <c r="E506" s="227" t="s">
        <v>633</v>
      </c>
      <c r="F506" s="228" t="s">
        <v>634</v>
      </c>
      <c r="G506" s="229" t="s">
        <v>592</v>
      </c>
      <c r="H506" s="230">
        <v>1</v>
      </c>
      <c r="I506" s="231"/>
      <c r="J506" s="232">
        <f>ROUND(I506*H506,2)</f>
        <v>0</v>
      </c>
      <c r="K506" s="228" t="s">
        <v>227</v>
      </c>
      <c r="L506" s="45"/>
      <c r="M506" s="233" t="s">
        <v>1</v>
      </c>
      <c r="N506" s="234" t="s">
        <v>44</v>
      </c>
      <c r="O506" s="92"/>
      <c r="P506" s="235">
        <f>O506*H506</f>
        <v>0</v>
      </c>
      <c r="Q506" s="235">
        <v>0.02972</v>
      </c>
      <c r="R506" s="235">
        <f>Q506*H506</f>
        <v>0.02972</v>
      </c>
      <c r="S506" s="235">
        <v>0</v>
      </c>
      <c r="T506" s="235">
        <f>S506*H506</f>
        <v>0</v>
      </c>
      <c r="U506" s="236" t="s">
        <v>1</v>
      </c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7" t="s">
        <v>172</v>
      </c>
      <c r="AT506" s="237" t="s">
        <v>154</v>
      </c>
      <c r="AU506" s="237" t="s">
        <v>88</v>
      </c>
      <c r="AY506" s="18" t="s">
        <v>151</v>
      </c>
      <c r="BE506" s="238">
        <f>IF(N506="základní",J506,0)</f>
        <v>0</v>
      </c>
      <c r="BF506" s="238">
        <f>IF(N506="snížená",J506,0)</f>
        <v>0</v>
      </c>
      <c r="BG506" s="238">
        <f>IF(N506="zákl. přenesená",J506,0)</f>
        <v>0</v>
      </c>
      <c r="BH506" s="238">
        <f>IF(N506="sníž. přenesená",J506,0)</f>
        <v>0</v>
      </c>
      <c r="BI506" s="238">
        <f>IF(N506="nulová",J506,0)</f>
        <v>0</v>
      </c>
      <c r="BJ506" s="18" t="s">
        <v>86</v>
      </c>
      <c r="BK506" s="238">
        <f>ROUND(I506*H506,2)</f>
        <v>0</v>
      </c>
      <c r="BL506" s="18" t="s">
        <v>172</v>
      </c>
      <c r="BM506" s="237" t="s">
        <v>635</v>
      </c>
    </row>
    <row r="507" s="2" customFormat="1">
      <c r="A507" s="39"/>
      <c r="B507" s="40"/>
      <c r="C507" s="41"/>
      <c r="D507" s="239" t="s">
        <v>160</v>
      </c>
      <c r="E507" s="41"/>
      <c r="F507" s="240" t="s">
        <v>634</v>
      </c>
      <c r="G507" s="41"/>
      <c r="H507" s="41"/>
      <c r="I507" s="241"/>
      <c r="J507" s="41"/>
      <c r="K507" s="41"/>
      <c r="L507" s="45"/>
      <c r="M507" s="242"/>
      <c r="N507" s="243"/>
      <c r="O507" s="92"/>
      <c r="P507" s="92"/>
      <c r="Q507" s="92"/>
      <c r="R507" s="92"/>
      <c r="S507" s="92"/>
      <c r="T507" s="92"/>
      <c r="U507" s="93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160</v>
      </c>
      <c r="AU507" s="18" t="s">
        <v>88</v>
      </c>
    </row>
    <row r="508" s="2" customFormat="1">
      <c r="A508" s="39"/>
      <c r="B508" s="40"/>
      <c r="C508" s="41"/>
      <c r="D508" s="268" t="s">
        <v>229</v>
      </c>
      <c r="E508" s="41"/>
      <c r="F508" s="269" t="s">
        <v>636</v>
      </c>
      <c r="G508" s="41"/>
      <c r="H508" s="41"/>
      <c r="I508" s="241"/>
      <c r="J508" s="41"/>
      <c r="K508" s="41"/>
      <c r="L508" s="45"/>
      <c r="M508" s="242"/>
      <c r="N508" s="243"/>
      <c r="O508" s="92"/>
      <c r="P508" s="92"/>
      <c r="Q508" s="92"/>
      <c r="R508" s="92"/>
      <c r="S508" s="92"/>
      <c r="T508" s="92"/>
      <c r="U508" s="93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229</v>
      </c>
      <c r="AU508" s="18" t="s">
        <v>88</v>
      </c>
    </row>
    <row r="509" s="2" customFormat="1">
      <c r="A509" s="39"/>
      <c r="B509" s="40"/>
      <c r="C509" s="41"/>
      <c r="D509" s="239" t="s">
        <v>231</v>
      </c>
      <c r="E509" s="41"/>
      <c r="F509" s="270" t="s">
        <v>477</v>
      </c>
      <c r="G509" s="41"/>
      <c r="H509" s="41"/>
      <c r="I509" s="241"/>
      <c r="J509" s="41"/>
      <c r="K509" s="41"/>
      <c r="L509" s="45"/>
      <c r="M509" s="242"/>
      <c r="N509" s="243"/>
      <c r="O509" s="92"/>
      <c r="P509" s="92"/>
      <c r="Q509" s="92"/>
      <c r="R509" s="92"/>
      <c r="S509" s="92"/>
      <c r="T509" s="92"/>
      <c r="U509" s="93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231</v>
      </c>
      <c r="AU509" s="18" t="s">
        <v>88</v>
      </c>
    </row>
    <row r="510" s="2" customFormat="1" ht="24.15" customHeight="1">
      <c r="A510" s="39"/>
      <c r="B510" s="40"/>
      <c r="C510" s="293" t="s">
        <v>637</v>
      </c>
      <c r="D510" s="293" t="s">
        <v>382</v>
      </c>
      <c r="E510" s="294" t="s">
        <v>638</v>
      </c>
      <c r="F510" s="295" t="s">
        <v>639</v>
      </c>
      <c r="G510" s="296" t="s">
        <v>592</v>
      </c>
      <c r="H510" s="297">
        <v>1</v>
      </c>
      <c r="I510" s="298"/>
      <c r="J510" s="299">
        <f>ROUND(I510*H510,2)</f>
        <v>0</v>
      </c>
      <c r="K510" s="295" t="s">
        <v>227</v>
      </c>
      <c r="L510" s="300"/>
      <c r="M510" s="301" t="s">
        <v>1</v>
      </c>
      <c r="N510" s="302" t="s">
        <v>44</v>
      </c>
      <c r="O510" s="92"/>
      <c r="P510" s="235">
        <f>O510*H510</f>
        <v>0</v>
      </c>
      <c r="Q510" s="235">
        <v>0.057000000000000002</v>
      </c>
      <c r="R510" s="235">
        <f>Q510*H510</f>
        <v>0.057000000000000002</v>
      </c>
      <c r="S510" s="235">
        <v>0</v>
      </c>
      <c r="T510" s="235">
        <f>S510*H510</f>
        <v>0</v>
      </c>
      <c r="U510" s="236" t="s">
        <v>1</v>
      </c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7" t="s">
        <v>287</v>
      </c>
      <c r="AT510" s="237" t="s">
        <v>382</v>
      </c>
      <c r="AU510" s="237" t="s">
        <v>88</v>
      </c>
      <c r="AY510" s="18" t="s">
        <v>151</v>
      </c>
      <c r="BE510" s="238">
        <f>IF(N510="základní",J510,0)</f>
        <v>0</v>
      </c>
      <c r="BF510" s="238">
        <f>IF(N510="snížená",J510,0)</f>
        <v>0</v>
      </c>
      <c r="BG510" s="238">
        <f>IF(N510="zákl. přenesená",J510,0)</f>
        <v>0</v>
      </c>
      <c r="BH510" s="238">
        <f>IF(N510="sníž. přenesená",J510,0)</f>
        <v>0</v>
      </c>
      <c r="BI510" s="238">
        <f>IF(N510="nulová",J510,0)</f>
        <v>0</v>
      </c>
      <c r="BJ510" s="18" t="s">
        <v>86</v>
      </c>
      <c r="BK510" s="238">
        <f>ROUND(I510*H510,2)</f>
        <v>0</v>
      </c>
      <c r="BL510" s="18" t="s">
        <v>172</v>
      </c>
      <c r="BM510" s="237" t="s">
        <v>640</v>
      </c>
    </row>
    <row r="511" s="2" customFormat="1">
      <c r="A511" s="39"/>
      <c r="B511" s="40"/>
      <c r="C511" s="41"/>
      <c r="D511" s="239" t="s">
        <v>160</v>
      </c>
      <c r="E511" s="41"/>
      <c r="F511" s="240" t="s">
        <v>639</v>
      </c>
      <c r="G511" s="41"/>
      <c r="H511" s="41"/>
      <c r="I511" s="241"/>
      <c r="J511" s="41"/>
      <c r="K511" s="41"/>
      <c r="L511" s="45"/>
      <c r="M511" s="242"/>
      <c r="N511" s="243"/>
      <c r="O511" s="92"/>
      <c r="P511" s="92"/>
      <c r="Q511" s="92"/>
      <c r="R511" s="92"/>
      <c r="S511" s="92"/>
      <c r="T511" s="92"/>
      <c r="U511" s="93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160</v>
      </c>
      <c r="AU511" s="18" t="s">
        <v>88</v>
      </c>
    </row>
    <row r="512" s="2" customFormat="1" ht="24.15" customHeight="1">
      <c r="A512" s="39"/>
      <c r="B512" s="40"/>
      <c r="C512" s="226" t="s">
        <v>641</v>
      </c>
      <c r="D512" s="226" t="s">
        <v>154</v>
      </c>
      <c r="E512" s="227" t="s">
        <v>642</v>
      </c>
      <c r="F512" s="228" t="s">
        <v>643</v>
      </c>
      <c r="G512" s="229" t="s">
        <v>592</v>
      </c>
      <c r="H512" s="230">
        <v>1</v>
      </c>
      <c r="I512" s="231"/>
      <c r="J512" s="232">
        <f>ROUND(I512*H512,2)</f>
        <v>0</v>
      </c>
      <c r="K512" s="228" t="s">
        <v>227</v>
      </c>
      <c r="L512" s="45"/>
      <c r="M512" s="233" t="s">
        <v>1</v>
      </c>
      <c r="N512" s="234" t="s">
        <v>44</v>
      </c>
      <c r="O512" s="92"/>
      <c r="P512" s="235">
        <f>O512*H512</f>
        <v>0</v>
      </c>
      <c r="Q512" s="235">
        <v>0.02972</v>
      </c>
      <c r="R512" s="235">
        <f>Q512*H512</f>
        <v>0.02972</v>
      </c>
      <c r="S512" s="235">
        <v>0</v>
      </c>
      <c r="T512" s="235">
        <f>S512*H512</f>
        <v>0</v>
      </c>
      <c r="U512" s="236" t="s">
        <v>1</v>
      </c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7" t="s">
        <v>172</v>
      </c>
      <c r="AT512" s="237" t="s">
        <v>154</v>
      </c>
      <c r="AU512" s="237" t="s">
        <v>88</v>
      </c>
      <c r="AY512" s="18" t="s">
        <v>151</v>
      </c>
      <c r="BE512" s="238">
        <f>IF(N512="základní",J512,0)</f>
        <v>0</v>
      </c>
      <c r="BF512" s="238">
        <f>IF(N512="snížená",J512,0)</f>
        <v>0</v>
      </c>
      <c r="BG512" s="238">
        <f>IF(N512="zákl. přenesená",J512,0)</f>
        <v>0</v>
      </c>
      <c r="BH512" s="238">
        <f>IF(N512="sníž. přenesená",J512,0)</f>
        <v>0</v>
      </c>
      <c r="BI512" s="238">
        <f>IF(N512="nulová",J512,0)</f>
        <v>0</v>
      </c>
      <c r="BJ512" s="18" t="s">
        <v>86</v>
      </c>
      <c r="BK512" s="238">
        <f>ROUND(I512*H512,2)</f>
        <v>0</v>
      </c>
      <c r="BL512" s="18" t="s">
        <v>172</v>
      </c>
      <c r="BM512" s="237" t="s">
        <v>644</v>
      </c>
    </row>
    <row r="513" s="2" customFormat="1">
      <c r="A513" s="39"/>
      <c r="B513" s="40"/>
      <c r="C513" s="41"/>
      <c r="D513" s="239" t="s">
        <v>160</v>
      </c>
      <c r="E513" s="41"/>
      <c r="F513" s="240" t="s">
        <v>643</v>
      </c>
      <c r="G513" s="41"/>
      <c r="H513" s="41"/>
      <c r="I513" s="241"/>
      <c r="J513" s="41"/>
      <c r="K513" s="41"/>
      <c r="L513" s="45"/>
      <c r="M513" s="242"/>
      <c r="N513" s="243"/>
      <c r="O513" s="92"/>
      <c r="P513" s="92"/>
      <c r="Q513" s="92"/>
      <c r="R513" s="92"/>
      <c r="S513" s="92"/>
      <c r="T513" s="92"/>
      <c r="U513" s="93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160</v>
      </c>
      <c r="AU513" s="18" t="s">
        <v>88</v>
      </c>
    </row>
    <row r="514" s="2" customFormat="1">
      <c r="A514" s="39"/>
      <c r="B514" s="40"/>
      <c r="C514" s="41"/>
      <c r="D514" s="268" t="s">
        <v>229</v>
      </c>
      <c r="E514" s="41"/>
      <c r="F514" s="269" t="s">
        <v>645</v>
      </c>
      <c r="G514" s="41"/>
      <c r="H514" s="41"/>
      <c r="I514" s="241"/>
      <c r="J514" s="41"/>
      <c r="K514" s="41"/>
      <c r="L514" s="45"/>
      <c r="M514" s="242"/>
      <c r="N514" s="243"/>
      <c r="O514" s="92"/>
      <c r="P514" s="92"/>
      <c r="Q514" s="92"/>
      <c r="R514" s="92"/>
      <c r="S514" s="92"/>
      <c r="T514" s="92"/>
      <c r="U514" s="93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229</v>
      </c>
      <c r="AU514" s="18" t="s">
        <v>88</v>
      </c>
    </row>
    <row r="515" s="2" customFormat="1">
      <c r="A515" s="39"/>
      <c r="B515" s="40"/>
      <c r="C515" s="41"/>
      <c r="D515" s="239" t="s">
        <v>231</v>
      </c>
      <c r="E515" s="41"/>
      <c r="F515" s="270" t="s">
        <v>477</v>
      </c>
      <c r="G515" s="41"/>
      <c r="H515" s="41"/>
      <c r="I515" s="241"/>
      <c r="J515" s="41"/>
      <c r="K515" s="41"/>
      <c r="L515" s="45"/>
      <c r="M515" s="242"/>
      <c r="N515" s="243"/>
      <c r="O515" s="92"/>
      <c r="P515" s="92"/>
      <c r="Q515" s="92"/>
      <c r="R515" s="92"/>
      <c r="S515" s="92"/>
      <c r="T515" s="92"/>
      <c r="U515" s="93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231</v>
      </c>
      <c r="AU515" s="18" t="s">
        <v>88</v>
      </c>
    </row>
    <row r="516" s="2" customFormat="1" ht="33" customHeight="1">
      <c r="A516" s="39"/>
      <c r="B516" s="40"/>
      <c r="C516" s="293" t="s">
        <v>646</v>
      </c>
      <c r="D516" s="293" t="s">
        <v>382</v>
      </c>
      <c r="E516" s="294" t="s">
        <v>647</v>
      </c>
      <c r="F516" s="295" t="s">
        <v>648</v>
      </c>
      <c r="G516" s="296" t="s">
        <v>592</v>
      </c>
      <c r="H516" s="297">
        <v>1</v>
      </c>
      <c r="I516" s="298"/>
      <c r="J516" s="299">
        <f>ROUND(I516*H516,2)</f>
        <v>0</v>
      </c>
      <c r="K516" s="295" t="s">
        <v>227</v>
      </c>
      <c r="L516" s="300"/>
      <c r="M516" s="301" t="s">
        <v>1</v>
      </c>
      <c r="N516" s="302" t="s">
        <v>44</v>
      </c>
      <c r="O516" s="92"/>
      <c r="P516" s="235">
        <f>O516*H516</f>
        <v>0</v>
      </c>
      <c r="Q516" s="235">
        <v>0.29799999999999999</v>
      </c>
      <c r="R516" s="235">
        <f>Q516*H516</f>
        <v>0.29799999999999999</v>
      </c>
      <c r="S516" s="235">
        <v>0</v>
      </c>
      <c r="T516" s="235">
        <f>S516*H516</f>
        <v>0</v>
      </c>
      <c r="U516" s="236" t="s">
        <v>1</v>
      </c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7" t="s">
        <v>287</v>
      </c>
      <c r="AT516" s="237" t="s">
        <v>382</v>
      </c>
      <c r="AU516" s="237" t="s">
        <v>88</v>
      </c>
      <c r="AY516" s="18" t="s">
        <v>151</v>
      </c>
      <c r="BE516" s="238">
        <f>IF(N516="základní",J516,0)</f>
        <v>0</v>
      </c>
      <c r="BF516" s="238">
        <f>IF(N516="snížená",J516,0)</f>
        <v>0</v>
      </c>
      <c r="BG516" s="238">
        <f>IF(N516="zákl. přenesená",J516,0)</f>
        <v>0</v>
      </c>
      <c r="BH516" s="238">
        <f>IF(N516="sníž. přenesená",J516,0)</f>
        <v>0</v>
      </c>
      <c r="BI516" s="238">
        <f>IF(N516="nulová",J516,0)</f>
        <v>0</v>
      </c>
      <c r="BJ516" s="18" t="s">
        <v>86</v>
      </c>
      <c r="BK516" s="238">
        <f>ROUND(I516*H516,2)</f>
        <v>0</v>
      </c>
      <c r="BL516" s="18" t="s">
        <v>172</v>
      </c>
      <c r="BM516" s="237" t="s">
        <v>649</v>
      </c>
    </row>
    <row r="517" s="2" customFormat="1">
      <c r="A517" s="39"/>
      <c r="B517" s="40"/>
      <c r="C517" s="41"/>
      <c r="D517" s="239" t="s">
        <v>160</v>
      </c>
      <c r="E517" s="41"/>
      <c r="F517" s="240" t="s">
        <v>648</v>
      </c>
      <c r="G517" s="41"/>
      <c r="H517" s="41"/>
      <c r="I517" s="241"/>
      <c r="J517" s="41"/>
      <c r="K517" s="41"/>
      <c r="L517" s="45"/>
      <c r="M517" s="242"/>
      <c r="N517" s="243"/>
      <c r="O517" s="92"/>
      <c r="P517" s="92"/>
      <c r="Q517" s="92"/>
      <c r="R517" s="92"/>
      <c r="S517" s="92"/>
      <c r="T517" s="92"/>
      <c r="U517" s="93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160</v>
      </c>
      <c r="AU517" s="18" t="s">
        <v>88</v>
      </c>
    </row>
    <row r="518" s="2" customFormat="1" ht="24.15" customHeight="1">
      <c r="A518" s="39"/>
      <c r="B518" s="40"/>
      <c r="C518" s="226" t="s">
        <v>650</v>
      </c>
      <c r="D518" s="226" t="s">
        <v>154</v>
      </c>
      <c r="E518" s="227" t="s">
        <v>651</v>
      </c>
      <c r="F518" s="228" t="s">
        <v>652</v>
      </c>
      <c r="G518" s="229" t="s">
        <v>653</v>
      </c>
      <c r="H518" s="230">
        <v>1</v>
      </c>
      <c r="I518" s="231"/>
      <c r="J518" s="232">
        <f>ROUND(I518*H518,2)</f>
        <v>0</v>
      </c>
      <c r="K518" s="228" t="s">
        <v>227</v>
      </c>
      <c r="L518" s="45"/>
      <c r="M518" s="233" t="s">
        <v>1</v>
      </c>
      <c r="N518" s="234" t="s">
        <v>44</v>
      </c>
      <c r="O518" s="92"/>
      <c r="P518" s="235">
        <f>O518*H518</f>
        <v>0</v>
      </c>
      <c r="Q518" s="235">
        <v>0.21734000000000001</v>
      </c>
      <c r="R518" s="235">
        <f>Q518*H518</f>
        <v>0.21734000000000001</v>
      </c>
      <c r="S518" s="235">
        <v>0</v>
      </c>
      <c r="T518" s="235">
        <f>S518*H518</f>
        <v>0</v>
      </c>
      <c r="U518" s="236" t="s">
        <v>1</v>
      </c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7" t="s">
        <v>172</v>
      </c>
      <c r="AT518" s="237" t="s">
        <v>154</v>
      </c>
      <c r="AU518" s="237" t="s">
        <v>88</v>
      </c>
      <c r="AY518" s="18" t="s">
        <v>151</v>
      </c>
      <c r="BE518" s="238">
        <f>IF(N518="základní",J518,0)</f>
        <v>0</v>
      </c>
      <c r="BF518" s="238">
        <f>IF(N518="snížená",J518,0)</f>
        <v>0</v>
      </c>
      <c r="BG518" s="238">
        <f>IF(N518="zákl. přenesená",J518,0)</f>
        <v>0</v>
      </c>
      <c r="BH518" s="238">
        <f>IF(N518="sníž. přenesená",J518,0)</f>
        <v>0</v>
      </c>
      <c r="BI518" s="238">
        <f>IF(N518="nulová",J518,0)</f>
        <v>0</v>
      </c>
      <c r="BJ518" s="18" t="s">
        <v>86</v>
      </c>
      <c r="BK518" s="238">
        <f>ROUND(I518*H518,2)</f>
        <v>0</v>
      </c>
      <c r="BL518" s="18" t="s">
        <v>172</v>
      </c>
      <c r="BM518" s="237" t="s">
        <v>654</v>
      </c>
    </row>
    <row r="519" s="2" customFormat="1">
      <c r="A519" s="39"/>
      <c r="B519" s="40"/>
      <c r="C519" s="41"/>
      <c r="D519" s="239" t="s">
        <v>160</v>
      </c>
      <c r="E519" s="41"/>
      <c r="F519" s="240" t="s">
        <v>652</v>
      </c>
      <c r="G519" s="41"/>
      <c r="H519" s="41"/>
      <c r="I519" s="241"/>
      <c r="J519" s="41"/>
      <c r="K519" s="41"/>
      <c r="L519" s="45"/>
      <c r="M519" s="242"/>
      <c r="N519" s="243"/>
      <c r="O519" s="92"/>
      <c r="P519" s="92"/>
      <c r="Q519" s="92"/>
      <c r="R519" s="92"/>
      <c r="S519" s="92"/>
      <c r="T519" s="92"/>
      <c r="U519" s="93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160</v>
      </c>
      <c r="AU519" s="18" t="s">
        <v>88</v>
      </c>
    </row>
    <row r="520" s="2" customFormat="1">
      <c r="A520" s="39"/>
      <c r="B520" s="40"/>
      <c r="C520" s="41"/>
      <c r="D520" s="268" t="s">
        <v>229</v>
      </c>
      <c r="E520" s="41"/>
      <c r="F520" s="269" t="s">
        <v>655</v>
      </c>
      <c r="G520" s="41"/>
      <c r="H520" s="41"/>
      <c r="I520" s="241"/>
      <c r="J520" s="41"/>
      <c r="K520" s="41"/>
      <c r="L520" s="45"/>
      <c r="M520" s="242"/>
      <c r="N520" s="243"/>
      <c r="O520" s="92"/>
      <c r="P520" s="92"/>
      <c r="Q520" s="92"/>
      <c r="R520" s="92"/>
      <c r="S520" s="92"/>
      <c r="T520" s="92"/>
      <c r="U520" s="93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229</v>
      </c>
      <c r="AU520" s="18" t="s">
        <v>88</v>
      </c>
    </row>
    <row r="521" s="2" customFormat="1">
      <c r="A521" s="39"/>
      <c r="B521" s="40"/>
      <c r="C521" s="41"/>
      <c r="D521" s="239" t="s">
        <v>231</v>
      </c>
      <c r="E521" s="41"/>
      <c r="F521" s="270" t="s">
        <v>477</v>
      </c>
      <c r="G521" s="41"/>
      <c r="H521" s="41"/>
      <c r="I521" s="241"/>
      <c r="J521" s="41"/>
      <c r="K521" s="41"/>
      <c r="L521" s="45"/>
      <c r="M521" s="242"/>
      <c r="N521" s="243"/>
      <c r="O521" s="92"/>
      <c r="P521" s="92"/>
      <c r="Q521" s="92"/>
      <c r="R521" s="92"/>
      <c r="S521" s="92"/>
      <c r="T521" s="92"/>
      <c r="U521" s="93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231</v>
      </c>
      <c r="AU521" s="18" t="s">
        <v>88</v>
      </c>
    </row>
    <row r="522" s="2" customFormat="1" ht="16.5" customHeight="1">
      <c r="A522" s="39"/>
      <c r="B522" s="40"/>
      <c r="C522" s="293" t="s">
        <v>656</v>
      </c>
      <c r="D522" s="293" t="s">
        <v>382</v>
      </c>
      <c r="E522" s="294" t="s">
        <v>657</v>
      </c>
      <c r="F522" s="295" t="s">
        <v>658</v>
      </c>
      <c r="G522" s="296" t="s">
        <v>186</v>
      </c>
      <c r="H522" s="297">
        <v>1</v>
      </c>
      <c r="I522" s="298"/>
      <c r="J522" s="299">
        <f>ROUND(I522*H522,2)</f>
        <v>0</v>
      </c>
      <c r="K522" s="295" t="s">
        <v>1</v>
      </c>
      <c r="L522" s="300"/>
      <c r="M522" s="301" t="s">
        <v>1</v>
      </c>
      <c r="N522" s="302" t="s">
        <v>44</v>
      </c>
      <c r="O522" s="92"/>
      <c r="P522" s="235">
        <f>O522*H522</f>
        <v>0</v>
      </c>
      <c r="Q522" s="235">
        <v>0.059999999999999998</v>
      </c>
      <c r="R522" s="235">
        <f>Q522*H522</f>
        <v>0.059999999999999998</v>
      </c>
      <c r="S522" s="235">
        <v>0</v>
      </c>
      <c r="T522" s="235">
        <f>S522*H522</f>
        <v>0</v>
      </c>
      <c r="U522" s="236" t="s">
        <v>1</v>
      </c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7" t="s">
        <v>287</v>
      </c>
      <c r="AT522" s="237" t="s">
        <v>382</v>
      </c>
      <c r="AU522" s="237" t="s">
        <v>88</v>
      </c>
      <c r="AY522" s="18" t="s">
        <v>151</v>
      </c>
      <c r="BE522" s="238">
        <f>IF(N522="základní",J522,0)</f>
        <v>0</v>
      </c>
      <c r="BF522" s="238">
        <f>IF(N522="snížená",J522,0)</f>
        <v>0</v>
      </c>
      <c r="BG522" s="238">
        <f>IF(N522="zákl. přenesená",J522,0)</f>
        <v>0</v>
      </c>
      <c r="BH522" s="238">
        <f>IF(N522="sníž. přenesená",J522,0)</f>
        <v>0</v>
      </c>
      <c r="BI522" s="238">
        <f>IF(N522="nulová",J522,0)</f>
        <v>0</v>
      </c>
      <c r="BJ522" s="18" t="s">
        <v>86</v>
      </c>
      <c r="BK522" s="238">
        <f>ROUND(I522*H522,2)</f>
        <v>0</v>
      </c>
      <c r="BL522" s="18" t="s">
        <v>172</v>
      </c>
      <c r="BM522" s="237" t="s">
        <v>659</v>
      </c>
    </row>
    <row r="523" s="2" customFormat="1">
      <c r="A523" s="39"/>
      <c r="B523" s="40"/>
      <c r="C523" s="41"/>
      <c r="D523" s="239" t="s">
        <v>160</v>
      </c>
      <c r="E523" s="41"/>
      <c r="F523" s="240" t="s">
        <v>658</v>
      </c>
      <c r="G523" s="41"/>
      <c r="H523" s="41"/>
      <c r="I523" s="241"/>
      <c r="J523" s="41"/>
      <c r="K523" s="41"/>
      <c r="L523" s="45"/>
      <c r="M523" s="242"/>
      <c r="N523" s="243"/>
      <c r="O523" s="92"/>
      <c r="P523" s="92"/>
      <c r="Q523" s="92"/>
      <c r="R523" s="92"/>
      <c r="S523" s="92"/>
      <c r="T523" s="92"/>
      <c r="U523" s="93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160</v>
      </c>
      <c r="AU523" s="18" t="s">
        <v>88</v>
      </c>
    </row>
    <row r="524" s="2" customFormat="1" ht="16.5" customHeight="1">
      <c r="A524" s="39"/>
      <c r="B524" s="40"/>
      <c r="C524" s="293" t="s">
        <v>660</v>
      </c>
      <c r="D524" s="293" t="s">
        <v>382</v>
      </c>
      <c r="E524" s="294" t="s">
        <v>661</v>
      </c>
      <c r="F524" s="295" t="s">
        <v>662</v>
      </c>
      <c r="G524" s="296" t="s">
        <v>186</v>
      </c>
      <c r="H524" s="297">
        <v>1</v>
      </c>
      <c r="I524" s="298"/>
      <c r="J524" s="299">
        <f>ROUND(I524*H524,2)</f>
        <v>0</v>
      </c>
      <c r="K524" s="295" t="s">
        <v>1</v>
      </c>
      <c r="L524" s="300"/>
      <c r="M524" s="301" t="s">
        <v>1</v>
      </c>
      <c r="N524" s="302" t="s">
        <v>44</v>
      </c>
      <c r="O524" s="92"/>
      <c r="P524" s="235">
        <f>O524*H524</f>
        <v>0</v>
      </c>
      <c r="Q524" s="235">
        <v>0.0064999999999999997</v>
      </c>
      <c r="R524" s="235">
        <f>Q524*H524</f>
        <v>0.0064999999999999997</v>
      </c>
      <c r="S524" s="235">
        <v>0</v>
      </c>
      <c r="T524" s="235">
        <f>S524*H524</f>
        <v>0</v>
      </c>
      <c r="U524" s="236" t="s">
        <v>1</v>
      </c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7" t="s">
        <v>287</v>
      </c>
      <c r="AT524" s="237" t="s">
        <v>382</v>
      </c>
      <c r="AU524" s="237" t="s">
        <v>88</v>
      </c>
      <c r="AY524" s="18" t="s">
        <v>151</v>
      </c>
      <c r="BE524" s="238">
        <f>IF(N524="základní",J524,0)</f>
        <v>0</v>
      </c>
      <c r="BF524" s="238">
        <f>IF(N524="snížená",J524,0)</f>
        <v>0</v>
      </c>
      <c r="BG524" s="238">
        <f>IF(N524="zákl. přenesená",J524,0)</f>
        <v>0</v>
      </c>
      <c r="BH524" s="238">
        <f>IF(N524="sníž. přenesená",J524,0)</f>
        <v>0</v>
      </c>
      <c r="BI524" s="238">
        <f>IF(N524="nulová",J524,0)</f>
        <v>0</v>
      </c>
      <c r="BJ524" s="18" t="s">
        <v>86</v>
      </c>
      <c r="BK524" s="238">
        <f>ROUND(I524*H524,2)</f>
        <v>0</v>
      </c>
      <c r="BL524" s="18" t="s">
        <v>172</v>
      </c>
      <c r="BM524" s="237" t="s">
        <v>663</v>
      </c>
    </row>
    <row r="525" s="2" customFormat="1">
      <c r="A525" s="39"/>
      <c r="B525" s="40"/>
      <c r="C525" s="41"/>
      <c r="D525" s="239" t="s">
        <v>160</v>
      </c>
      <c r="E525" s="41"/>
      <c r="F525" s="240" t="s">
        <v>662</v>
      </c>
      <c r="G525" s="41"/>
      <c r="H525" s="41"/>
      <c r="I525" s="241"/>
      <c r="J525" s="41"/>
      <c r="K525" s="41"/>
      <c r="L525" s="45"/>
      <c r="M525" s="242"/>
      <c r="N525" s="243"/>
      <c r="O525" s="92"/>
      <c r="P525" s="92"/>
      <c r="Q525" s="92"/>
      <c r="R525" s="92"/>
      <c r="S525" s="92"/>
      <c r="T525" s="92"/>
      <c r="U525" s="93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160</v>
      </c>
      <c r="AU525" s="18" t="s">
        <v>88</v>
      </c>
    </row>
    <row r="526" s="12" customFormat="1" ht="22.8" customHeight="1">
      <c r="A526" s="12"/>
      <c r="B526" s="210"/>
      <c r="C526" s="211"/>
      <c r="D526" s="212" t="s">
        <v>78</v>
      </c>
      <c r="E526" s="224" t="s">
        <v>295</v>
      </c>
      <c r="F526" s="224" t="s">
        <v>664</v>
      </c>
      <c r="G526" s="211"/>
      <c r="H526" s="211"/>
      <c r="I526" s="214"/>
      <c r="J526" s="225">
        <f>BK526</f>
        <v>0</v>
      </c>
      <c r="K526" s="211"/>
      <c r="L526" s="216"/>
      <c r="M526" s="217"/>
      <c r="N526" s="218"/>
      <c r="O526" s="218"/>
      <c r="P526" s="219">
        <f>SUM(P527:P621)</f>
        <v>0</v>
      </c>
      <c r="Q526" s="218"/>
      <c r="R526" s="219">
        <f>SUM(R527:R621)</f>
        <v>27.733454069999997</v>
      </c>
      <c r="S526" s="218"/>
      <c r="T526" s="219">
        <f>SUM(T527:T621)</f>
        <v>0</v>
      </c>
      <c r="U526" s="220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1" t="s">
        <v>86</v>
      </c>
      <c r="AT526" s="222" t="s">
        <v>78</v>
      </c>
      <c r="AU526" s="222" t="s">
        <v>86</v>
      </c>
      <c r="AY526" s="221" t="s">
        <v>151</v>
      </c>
      <c r="BK526" s="223">
        <f>SUM(BK527:BK621)</f>
        <v>0</v>
      </c>
    </row>
    <row r="527" s="2" customFormat="1" ht="24.15" customHeight="1">
      <c r="A527" s="39"/>
      <c r="B527" s="40"/>
      <c r="C527" s="226" t="s">
        <v>665</v>
      </c>
      <c r="D527" s="226" t="s">
        <v>154</v>
      </c>
      <c r="E527" s="227" t="s">
        <v>666</v>
      </c>
      <c r="F527" s="228" t="s">
        <v>667</v>
      </c>
      <c r="G527" s="229" t="s">
        <v>186</v>
      </c>
      <c r="H527" s="230">
        <v>1</v>
      </c>
      <c r="I527" s="231"/>
      <c r="J527" s="232">
        <f>ROUND(I527*H527,2)</f>
        <v>0</v>
      </c>
      <c r="K527" s="228" t="s">
        <v>227</v>
      </c>
      <c r="L527" s="45"/>
      <c r="M527" s="233" t="s">
        <v>1</v>
      </c>
      <c r="N527" s="234" t="s">
        <v>44</v>
      </c>
      <c r="O527" s="92"/>
      <c r="P527" s="235">
        <f>O527*H527</f>
        <v>0</v>
      </c>
      <c r="Q527" s="235">
        <v>1.0000000000000001E-05</v>
      </c>
      <c r="R527" s="235">
        <f>Q527*H527</f>
        <v>1.0000000000000001E-05</v>
      </c>
      <c r="S527" s="235">
        <v>0</v>
      </c>
      <c r="T527" s="235">
        <f>S527*H527</f>
        <v>0</v>
      </c>
      <c r="U527" s="236" t="s">
        <v>1</v>
      </c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7" t="s">
        <v>172</v>
      </c>
      <c r="AT527" s="237" t="s">
        <v>154</v>
      </c>
      <c r="AU527" s="237" t="s">
        <v>88</v>
      </c>
      <c r="AY527" s="18" t="s">
        <v>151</v>
      </c>
      <c r="BE527" s="238">
        <f>IF(N527="základní",J527,0)</f>
        <v>0</v>
      </c>
      <c r="BF527" s="238">
        <f>IF(N527="snížená",J527,0)</f>
        <v>0</v>
      </c>
      <c r="BG527" s="238">
        <f>IF(N527="zákl. přenesená",J527,0)</f>
        <v>0</v>
      </c>
      <c r="BH527" s="238">
        <f>IF(N527="sníž. přenesená",J527,0)</f>
        <v>0</v>
      </c>
      <c r="BI527" s="238">
        <f>IF(N527="nulová",J527,0)</f>
        <v>0</v>
      </c>
      <c r="BJ527" s="18" t="s">
        <v>86</v>
      </c>
      <c r="BK527" s="238">
        <f>ROUND(I527*H527,2)</f>
        <v>0</v>
      </c>
      <c r="BL527" s="18" t="s">
        <v>172</v>
      </c>
      <c r="BM527" s="237" t="s">
        <v>668</v>
      </c>
    </row>
    <row r="528" s="2" customFormat="1">
      <c r="A528" s="39"/>
      <c r="B528" s="40"/>
      <c r="C528" s="41"/>
      <c r="D528" s="239" t="s">
        <v>160</v>
      </c>
      <c r="E528" s="41"/>
      <c r="F528" s="240" t="s">
        <v>667</v>
      </c>
      <c r="G528" s="41"/>
      <c r="H528" s="41"/>
      <c r="I528" s="241"/>
      <c r="J528" s="41"/>
      <c r="K528" s="41"/>
      <c r="L528" s="45"/>
      <c r="M528" s="242"/>
      <c r="N528" s="243"/>
      <c r="O528" s="92"/>
      <c r="P528" s="92"/>
      <c r="Q528" s="92"/>
      <c r="R528" s="92"/>
      <c r="S528" s="92"/>
      <c r="T528" s="92"/>
      <c r="U528" s="93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160</v>
      </c>
      <c r="AU528" s="18" t="s">
        <v>88</v>
      </c>
    </row>
    <row r="529" s="2" customFormat="1">
      <c r="A529" s="39"/>
      <c r="B529" s="40"/>
      <c r="C529" s="41"/>
      <c r="D529" s="268" t="s">
        <v>229</v>
      </c>
      <c r="E529" s="41"/>
      <c r="F529" s="269" t="s">
        <v>669</v>
      </c>
      <c r="G529" s="41"/>
      <c r="H529" s="41"/>
      <c r="I529" s="241"/>
      <c r="J529" s="41"/>
      <c r="K529" s="41"/>
      <c r="L529" s="45"/>
      <c r="M529" s="242"/>
      <c r="N529" s="243"/>
      <c r="O529" s="92"/>
      <c r="P529" s="92"/>
      <c r="Q529" s="92"/>
      <c r="R529" s="92"/>
      <c r="S529" s="92"/>
      <c r="T529" s="92"/>
      <c r="U529" s="93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229</v>
      </c>
      <c r="AU529" s="18" t="s">
        <v>88</v>
      </c>
    </row>
    <row r="530" s="2" customFormat="1">
      <c r="A530" s="39"/>
      <c r="B530" s="40"/>
      <c r="C530" s="41"/>
      <c r="D530" s="239" t="s">
        <v>231</v>
      </c>
      <c r="E530" s="41"/>
      <c r="F530" s="270" t="s">
        <v>477</v>
      </c>
      <c r="G530" s="41"/>
      <c r="H530" s="41"/>
      <c r="I530" s="241"/>
      <c r="J530" s="41"/>
      <c r="K530" s="41"/>
      <c r="L530" s="45"/>
      <c r="M530" s="242"/>
      <c r="N530" s="243"/>
      <c r="O530" s="92"/>
      <c r="P530" s="92"/>
      <c r="Q530" s="92"/>
      <c r="R530" s="92"/>
      <c r="S530" s="92"/>
      <c r="T530" s="92"/>
      <c r="U530" s="93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231</v>
      </c>
      <c r="AU530" s="18" t="s">
        <v>88</v>
      </c>
    </row>
    <row r="531" s="2" customFormat="1" ht="24.15" customHeight="1">
      <c r="A531" s="39"/>
      <c r="B531" s="40"/>
      <c r="C531" s="293" t="s">
        <v>670</v>
      </c>
      <c r="D531" s="293" t="s">
        <v>382</v>
      </c>
      <c r="E531" s="294" t="s">
        <v>671</v>
      </c>
      <c r="F531" s="295" t="s">
        <v>672</v>
      </c>
      <c r="G531" s="296" t="s">
        <v>186</v>
      </c>
      <c r="H531" s="297">
        <v>1</v>
      </c>
      <c r="I531" s="298"/>
      <c r="J531" s="299">
        <f>ROUND(I531*H531,2)</f>
        <v>0</v>
      </c>
      <c r="K531" s="295" t="s">
        <v>227</v>
      </c>
      <c r="L531" s="300"/>
      <c r="M531" s="301" t="s">
        <v>1</v>
      </c>
      <c r="N531" s="302" t="s">
        <v>44</v>
      </c>
      <c r="O531" s="92"/>
      <c r="P531" s="235">
        <f>O531*H531</f>
        <v>0</v>
      </c>
      <c r="Q531" s="235">
        <v>0.0025000000000000001</v>
      </c>
      <c r="R531" s="235">
        <f>Q531*H531</f>
        <v>0.0025000000000000001</v>
      </c>
      <c r="S531" s="235">
        <v>0</v>
      </c>
      <c r="T531" s="235">
        <f>S531*H531</f>
        <v>0</v>
      </c>
      <c r="U531" s="236" t="s">
        <v>1</v>
      </c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7" t="s">
        <v>287</v>
      </c>
      <c r="AT531" s="237" t="s">
        <v>382</v>
      </c>
      <c r="AU531" s="237" t="s">
        <v>88</v>
      </c>
      <c r="AY531" s="18" t="s">
        <v>151</v>
      </c>
      <c r="BE531" s="238">
        <f>IF(N531="základní",J531,0)</f>
        <v>0</v>
      </c>
      <c r="BF531" s="238">
        <f>IF(N531="snížená",J531,0)</f>
        <v>0</v>
      </c>
      <c r="BG531" s="238">
        <f>IF(N531="zákl. přenesená",J531,0)</f>
        <v>0</v>
      </c>
      <c r="BH531" s="238">
        <f>IF(N531="sníž. přenesená",J531,0)</f>
        <v>0</v>
      </c>
      <c r="BI531" s="238">
        <f>IF(N531="nulová",J531,0)</f>
        <v>0</v>
      </c>
      <c r="BJ531" s="18" t="s">
        <v>86</v>
      </c>
      <c r="BK531" s="238">
        <f>ROUND(I531*H531,2)</f>
        <v>0</v>
      </c>
      <c r="BL531" s="18" t="s">
        <v>172</v>
      </c>
      <c r="BM531" s="237" t="s">
        <v>673</v>
      </c>
    </row>
    <row r="532" s="2" customFormat="1">
      <c r="A532" s="39"/>
      <c r="B532" s="40"/>
      <c r="C532" s="41"/>
      <c r="D532" s="239" t="s">
        <v>160</v>
      </c>
      <c r="E532" s="41"/>
      <c r="F532" s="240" t="s">
        <v>672</v>
      </c>
      <c r="G532" s="41"/>
      <c r="H532" s="41"/>
      <c r="I532" s="241"/>
      <c r="J532" s="41"/>
      <c r="K532" s="41"/>
      <c r="L532" s="45"/>
      <c r="M532" s="242"/>
      <c r="N532" s="243"/>
      <c r="O532" s="92"/>
      <c r="P532" s="92"/>
      <c r="Q532" s="92"/>
      <c r="R532" s="92"/>
      <c r="S532" s="92"/>
      <c r="T532" s="92"/>
      <c r="U532" s="93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160</v>
      </c>
      <c r="AU532" s="18" t="s">
        <v>88</v>
      </c>
    </row>
    <row r="533" s="13" customFormat="1">
      <c r="A533" s="13"/>
      <c r="B533" s="244"/>
      <c r="C533" s="245"/>
      <c r="D533" s="239" t="s">
        <v>161</v>
      </c>
      <c r="E533" s="246" t="s">
        <v>1</v>
      </c>
      <c r="F533" s="247" t="s">
        <v>674</v>
      </c>
      <c r="G533" s="245"/>
      <c r="H533" s="248">
        <v>1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2"/>
      <c r="U533" s="25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4" t="s">
        <v>161</v>
      </c>
      <c r="AU533" s="254" t="s">
        <v>88</v>
      </c>
      <c r="AV533" s="13" t="s">
        <v>88</v>
      </c>
      <c r="AW533" s="13" t="s">
        <v>35</v>
      </c>
      <c r="AX533" s="13" t="s">
        <v>86</v>
      </c>
      <c r="AY533" s="254" t="s">
        <v>151</v>
      </c>
    </row>
    <row r="534" s="2" customFormat="1" ht="24.15" customHeight="1">
      <c r="A534" s="39"/>
      <c r="B534" s="40"/>
      <c r="C534" s="226" t="s">
        <v>675</v>
      </c>
      <c r="D534" s="226" t="s">
        <v>154</v>
      </c>
      <c r="E534" s="227" t="s">
        <v>676</v>
      </c>
      <c r="F534" s="228" t="s">
        <v>677</v>
      </c>
      <c r="G534" s="229" t="s">
        <v>186</v>
      </c>
      <c r="H534" s="230">
        <v>1</v>
      </c>
      <c r="I534" s="231"/>
      <c r="J534" s="232">
        <f>ROUND(I534*H534,2)</f>
        <v>0</v>
      </c>
      <c r="K534" s="228" t="s">
        <v>227</v>
      </c>
      <c r="L534" s="45"/>
      <c r="M534" s="233" t="s">
        <v>1</v>
      </c>
      <c r="N534" s="234" t="s">
        <v>44</v>
      </c>
      <c r="O534" s="92"/>
      <c r="P534" s="235">
        <f>O534*H534</f>
        <v>0</v>
      </c>
      <c r="Q534" s="235">
        <v>0.11241</v>
      </c>
      <c r="R534" s="235">
        <f>Q534*H534</f>
        <v>0.11241</v>
      </c>
      <c r="S534" s="235">
        <v>0</v>
      </c>
      <c r="T534" s="235">
        <f>S534*H534</f>
        <v>0</v>
      </c>
      <c r="U534" s="236" t="s">
        <v>1</v>
      </c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7" t="s">
        <v>172</v>
      </c>
      <c r="AT534" s="237" t="s">
        <v>154</v>
      </c>
      <c r="AU534" s="237" t="s">
        <v>88</v>
      </c>
      <c r="AY534" s="18" t="s">
        <v>151</v>
      </c>
      <c r="BE534" s="238">
        <f>IF(N534="základní",J534,0)</f>
        <v>0</v>
      </c>
      <c r="BF534" s="238">
        <f>IF(N534="snížená",J534,0)</f>
        <v>0</v>
      </c>
      <c r="BG534" s="238">
        <f>IF(N534="zákl. přenesená",J534,0)</f>
        <v>0</v>
      </c>
      <c r="BH534" s="238">
        <f>IF(N534="sníž. přenesená",J534,0)</f>
        <v>0</v>
      </c>
      <c r="BI534" s="238">
        <f>IF(N534="nulová",J534,0)</f>
        <v>0</v>
      </c>
      <c r="BJ534" s="18" t="s">
        <v>86</v>
      </c>
      <c r="BK534" s="238">
        <f>ROUND(I534*H534,2)</f>
        <v>0</v>
      </c>
      <c r="BL534" s="18" t="s">
        <v>172</v>
      </c>
      <c r="BM534" s="237" t="s">
        <v>678</v>
      </c>
    </row>
    <row r="535" s="2" customFormat="1">
      <c r="A535" s="39"/>
      <c r="B535" s="40"/>
      <c r="C535" s="41"/>
      <c r="D535" s="239" t="s">
        <v>160</v>
      </c>
      <c r="E535" s="41"/>
      <c r="F535" s="240" t="s">
        <v>677</v>
      </c>
      <c r="G535" s="41"/>
      <c r="H535" s="41"/>
      <c r="I535" s="241"/>
      <c r="J535" s="41"/>
      <c r="K535" s="41"/>
      <c r="L535" s="45"/>
      <c r="M535" s="242"/>
      <c r="N535" s="243"/>
      <c r="O535" s="92"/>
      <c r="P535" s="92"/>
      <c r="Q535" s="92"/>
      <c r="R535" s="92"/>
      <c r="S535" s="92"/>
      <c r="T535" s="92"/>
      <c r="U535" s="93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160</v>
      </c>
      <c r="AU535" s="18" t="s">
        <v>88</v>
      </c>
    </row>
    <row r="536" s="2" customFormat="1">
      <c r="A536" s="39"/>
      <c r="B536" s="40"/>
      <c r="C536" s="41"/>
      <c r="D536" s="268" t="s">
        <v>229</v>
      </c>
      <c r="E536" s="41"/>
      <c r="F536" s="269" t="s">
        <v>679</v>
      </c>
      <c r="G536" s="41"/>
      <c r="H536" s="41"/>
      <c r="I536" s="241"/>
      <c r="J536" s="41"/>
      <c r="K536" s="41"/>
      <c r="L536" s="45"/>
      <c r="M536" s="242"/>
      <c r="N536" s="243"/>
      <c r="O536" s="92"/>
      <c r="P536" s="92"/>
      <c r="Q536" s="92"/>
      <c r="R536" s="92"/>
      <c r="S536" s="92"/>
      <c r="T536" s="92"/>
      <c r="U536" s="93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229</v>
      </c>
      <c r="AU536" s="18" t="s">
        <v>88</v>
      </c>
    </row>
    <row r="537" s="2" customFormat="1">
      <c r="A537" s="39"/>
      <c r="B537" s="40"/>
      <c r="C537" s="41"/>
      <c r="D537" s="239" t="s">
        <v>231</v>
      </c>
      <c r="E537" s="41"/>
      <c r="F537" s="270" t="s">
        <v>477</v>
      </c>
      <c r="G537" s="41"/>
      <c r="H537" s="41"/>
      <c r="I537" s="241"/>
      <c r="J537" s="41"/>
      <c r="K537" s="41"/>
      <c r="L537" s="45"/>
      <c r="M537" s="242"/>
      <c r="N537" s="243"/>
      <c r="O537" s="92"/>
      <c r="P537" s="92"/>
      <c r="Q537" s="92"/>
      <c r="R537" s="92"/>
      <c r="S537" s="92"/>
      <c r="T537" s="92"/>
      <c r="U537" s="93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231</v>
      </c>
      <c r="AU537" s="18" t="s">
        <v>88</v>
      </c>
    </row>
    <row r="538" s="2" customFormat="1" ht="21.75" customHeight="1">
      <c r="A538" s="39"/>
      <c r="B538" s="40"/>
      <c r="C538" s="293" t="s">
        <v>680</v>
      </c>
      <c r="D538" s="293" t="s">
        <v>382</v>
      </c>
      <c r="E538" s="294" t="s">
        <v>681</v>
      </c>
      <c r="F538" s="295" t="s">
        <v>682</v>
      </c>
      <c r="G538" s="296" t="s">
        <v>186</v>
      </c>
      <c r="H538" s="297">
        <v>1</v>
      </c>
      <c r="I538" s="298"/>
      <c r="J538" s="299">
        <f>ROUND(I538*H538,2)</f>
        <v>0</v>
      </c>
      <c r="K538" s="295" t="s">
        <v>227</v>
      </c>
      <c r="L538" s="300"/>
      <c r="M538" s="301" t="s">
        <v>1</v>
      </c>
      <c r="N538" s="302" t="s">
        <v>44</v>
      </c>
      <c r="O538" s="92"/>
      <c r="P538" s="235">
        <f>O538*H538</f>
        <v>0</v>
      </c>
      <c r="Q538" s="235">
        <v>0.0025000000000000001</v>
      </c>
      <c r="R538" s="235">
        <f>Q538*H538</f>
        <v>0.0025000000000000001</v>
      </c>
      <c r="S538" s="235">
        <v>0</v>
      </c>
      <c r="T538" s="235">
        <f>S538*H538</f>
        <v>0</v>
      </c>
      <c r="U538" s="236" t="s">
        <v>1</v>
      </c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7" t="s">
        <v>287</v>
      </c>
      <c r="AT538" s="237" t="s">
        <v>382</v>
      </c>
      <c r="AU538" s="237" t="s">
        <v>88</v>
      </c>
      <c r="AY538" s="18" t="s">
        <v>151</v>
      </c>
      <c r="BE538" s="238">
        <f>IF(N538="základní",J538,0)</f>
        <v>0</v>
      </c>
      <c r="BF538" s="238">
        <f>IF(N538="snížená",J538,0)</f>
        <v>0</v>
      </c>
      <c r="BG538" s="238">
        <f>IF(N538="zákl. přenesená",J538,0)</f>
        <v>0</v>
      </c>
      <c r="BH538" s="238">
        <f>IF(N538="sníž. přenesená",J538,0)</f>
        <v>0</v>
      </c>
      <c r="BI538" s="238">
        <f>IF(N538="nulová",J538,0)</f>
        <v>0</v>
      </c>
      <c r="BJ538" s="18" t="s">
        <v>86</v>
      </c>
      <c r="BK538" s="238">
        <f>ROUND(I538*H538,2)</f>
        <v>0</v>
      </c>
      <c r="BL538" s="18" t="s">
        <v>172</v>
      </c>
      <c r="BM538" s="237" t="s">
        <v>683</v>
      </c>
    </row>
    <row r="539" s="2" customFormat="1">
      <c r="A539" s="39"/>
      <c r="B539" s="40"/>
      <c r="C539" s="41"/>
      <c r="D539" s="239" t="s">
        <v>160</v>
      </c>
      <c r="E539" s="41"/>
      <c r="F539" s="240" t="s">
        <v>682</v>
      </c>
      <c r="G539" s="41"/>
      <c r="H539" s="41"/>
      <c r="I539" s="241"/>
      <c r="J539" s="41"/>
      <c r="K539" s="41"/>
      <c r="L539" s="45"/>
      <c r="M539" s="242"/>
      <c r="N539" s="243"/>
      <c r="O539" s="92"/>
      <c r="P539" s="92"/>
      <c r="Q539" s="92"/>
      <c r="R539" s="92"/>
      <c r="S539" s="92"/>
      <c r="T539" s="92"/>
      <c r="U539" s="93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160</v>
      </c>
      <c r="AU539" s="18" t="s">
        <v>88</v>
      </c>
    </row>
    <row r="540" s="2" customFormat="1" ht="16.5" customHeight="1">
      <c r="A540" s="39"/>
      <c r="B540" s="40"/>
      <c r="C540" s="293" t="s">
        <v>684</v>
      </c>
      <c r="D540" s="293" t="s">
        <v>382</v>
      </c>
      <c r="E540" s="294" t="s">
        <v>685</v>
      </c>
      <c r="F540" s="295" t="s">
        <v>686</v>
      </c>
      <c r="G540" s="296" t="s">
        <v>186</v>
      </c>
      <c r="H540" s="297">
        <v>1</v>
      </c>
      <c r="I540" s="298"/>
      <c r="J540" s="299">
        <f>ROUND(I540*H540,2)</f>
        <v>0</v>
      </c>
      <c r="K540" s="295" t="s">
        <v>227</v>
      </c>
      <c r="L540" s="300"/>
      <c r="M540" s="301" t="s">
        <v>1</v>
      </c>
      <c r="N540" s="302" t="s">
        <v>44</v>
      </c>
      <c r="O540" s="92"/>
      <c r="P540" s="235">
        <f>O540*H540</f>
        <v>0</v>
      </c>
      <c r="Q540" s="235">
        <v>0.0030000000000000001</v>
      </c>
      <c r="R540" s="235">
        <f>Q540*H540</f>
        <v>0.0030000000000000001</v>
      </c>
      <c r="S540" s="235">
        <v>0</v>
      </c>
      <c r="T540" s="235">
        <f>S540*H540</f>
        <v>0</v>
      </c>
      <c r="U540" s="236" t="s">
        <v>1</v>
      </c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7" t="s">
        <v>287</v>
      </c>
      <c r="AT540" s="237" t="s">
        <v>382</v>
      </c>
      <c r="AU540" s="237" t="s">
        <v>88</v>
      </c>
      <c r="AY540" s="18" t="s">
        <v>151</v>
      </c>
      <c r="BE540" s="238">
        <f>IF(N540="základní",J540,0)</f>
        <v>0</v>
      </c>
      <c r="BF540" s="238">
        <f>IF(N540="snížená",J540,0)</f>
        <v>0</v>
      </c>
      <c r="BG540" s="238">
        <f>IF(N540="zákl. přenesená",J540,0)</f>
        <v>0</v>
      </c>
      <c r="BH540" s="238">
        <f>IF(N540="sníž. přenesená",J540,0)</f>
        <v>0</v>
      </c>
      <c r="BI540" s="238">
        <f>IF(N540="nulová",J540,0)</f>
        <v>0</v>
      </c>
      <c r="BJ540" s="18" t="s">
        <v>86</v>
      </c>
      <c r="BK540" s="238">
        <f>ROUND(I540*H540,2)</f>
        <v>0</v>
      </c>
      <c r="BL540" s="18" t="s">
        <v>172</v>
      </c>
      <c r="BM540" s="237" t="s">
        <v>687</v>
      </c>
    </row>
    <row r="541" s="2" customFormat="1">
      <c r="A541" s="39"/>
      <c r="B541" s="40"/>
      <c r="C541" s="41"/>
      <c r="D541" s="239" t="s">
        <v>160</v>
      </c>
      <c r="E541" s="41"/>
      <c r="F541" s="240" t="s">
        <v>686</v>
      </c>
      <c r="G541" s="41"/>
      <c r="H541" s="41"/>
      <c r="I541" s="241"/>
      <c r="J541" s="41"/>
      <c r="K541" s="41"/>
      <c r="L541" s="45"/>
      <c r="M541" s="242"/>
      <c r="N541" s="243"/>
      <c r="O541" s="92"/>
      <c r="P541" s="92"/>
      <c r="Q541" s="92"/>
      <c r="R541" s="92"/>
      <c r="S541" s="92"/>
      <c r="T541" s="92"/>
      <c r="U541" s="93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160</v>
      </c>
      <c r="AU541" s="18" t="s">
        <v>88</v>
      </c>
    </row>
    <row r="542" s="2" customFormat="1" ht="16.5" customHeight="1">
      <c r="A542" s="39"/>
      <c r="B542" s="40"/>
      <c r="C542" s="293" t="s">
        <v>688</v>
      </c>
      <c r="D542" s="293" t="s">
        <v>382</v>
      </c>
      <c r="E542" s="294" t="s">
        <v>689</v>
      </c>
      <c r="F542" s="295" t="s">
        <v>690</v>
      </c>
      <c r="G542" s="296" t="s">
        <v>186</v>
      </c>
      <c r="H542" s="297">
        <v>1</v>
      </c>
      <c r="I542" s="298"/>
      <c r="J542" s="299">
        <f>ROUND(I542*H542,2)</f>
        <v>0</v>
      </c>
      <c r="K542" s="295" t="s">
        <v>227</v>
      </c>
      <c r="L542" s="300"/>
      <c r="M542" s="301" t="s">
        <v>1</v>
      </c>
      <c r="N542" s="302" t="s">
        <v>44</v>
      </c>
      <c r="O542" s="92"/>
      <c r="P542" s="235">
        <f>O542*H542</f>
        <v>0</v>
      </c>
      <c r="Q542" s="235">
        <v>0.00010000000000000001</v>
      </c>
      <c r="R542" s="235">
        <f>Q542*H542</f>
        <v>0.00010000000000000001</v>
      </c>
      <c r="S542" s="235">
        <v>0</v>
      </c>
      <c r="T542" s="235">
        <f>S542*H542</f>
        <v>0</v>
      </c>
      <c r="U542" s="236" t="s">
        <v>1</v>
      </c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7" t="s">
        <v>287</v>
      </c>
      <c r="AT542" s="237" t="s">
        <v>382</v>
      </c>
      <c r="AU542" s="237" t="s">
        <v>88</v>
      </c>
      <c r="AY542" s="18" t="s">
        <v>151</v>
      </c>
      <c r="BE542" s="238">
        <f>IF(N542="základní",J542,0)</f>
        <v>0</v>
      </c>
      <c r="BF542" s="238">
        <f>IF(N542="snížená",J542,0)</f>
        <v>0</v>
      </c>
      <c r="BG542" s="238">
        <f>IF(N542="zákl. přenesená",J542,0)</f>
        <v>0</v>
      </c>
      <c r="BH542" s="238">
        <f>IF(N542="sníž. přenesená",J542,0)</f>
        <v>0</v>
      </c>
      <c r="BI542" s="238">
        <f>IF(N542="nulová",J542,0)</f>
        <v>0</v>
      </c>
      <c r="BJ542" s="18" t="s">
        <v>86</v>
      </c>
      <c r="BK542" s="238">
        <f>ROUND(I542*H542,2)</f>
        <v>0</v>
      </c>
      <c r="BL542" s="18" t="s">
        <v>172</v>
      </c>
      <c r="BM542" s="237" t="s">
        <v>691</v>
      </c>
    </row>
    <row r="543" s="2" customFormat="1">
      <c r="A543" s="39"/>
      <c r="B543" s="40"/>
      <c r="C543" s="41"/>
      <c r="D543" s="239" t="s">
        <v>160</v>
      </c>
      <c r="E543" s="41"/>
      <c r="F543" s="240" t="s">
        <v>690</v>
      </c>
      <c r="G543" s="41"/>
      <c r="H543" s="41"/>
      <c r="I543" s="241"/>
      <c r="J543" s="41"/>
      <c r="K543" s="41"/>
      <c r="L543" s="45"/>
      <c r="M543" s="242"/>
      <c r="N543" s="243"/>
      <c r="O543" s="92"/>
      <c r="P543" s="92"/>
      <c r="Q543" s="92"/>
      <c r="R543" s="92"/>
      <c r="S543" s="92"/>
      <c r="T543" s="92"/>
      <c r="U543" s="93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160</v>
      </c>
      <c r="AU543" s="18" t="s">
        <v>88</v>
      </c>
    </row>
    <row r="544" s="2" customFormat="1" ht="21.75" customHeight="1">
      <c r="A544" s="39"/>
      <c r="B544" s="40"/>
      <c r="C544" s="293" t="s">
        <v>692</v>
      </c>
      <c r="D544" s="293" t="s">
        <v>382</v>
      </c>
      <c r="E544" s="294" t="s">
        <v>693</v>
      </c>
      <c r="F544" s="295" t="s">
        <v>694</v>
      </c>
      <c r="G544" s="296" t="s">
        <v>186</v>
      </c>
      <c r="H544" s="297">
        <v>1</v>
      </c>
      <c r="I544" s="298"/>
      <c r="J544" s="299">
        <f>ROUND(I544*H544,2)</f>
        <v>0</v>
      </c>
      <c r="K544" s="295" t="s">
        <v>227</v>
      </c>
      <c r="L544" s="300"/>
      <c r="M544" s="301" t="s">
        <v>1</v>
      </c>
      <c r="N544" s="302" t="s">
        <v>44</v>
      </c>
      <c r="O544" s="92"/>
      <c r="P544" s="235">
        <f>O544*H544</f>
        <v>0</v>
      </c>
      <c r="Q544" s="235">
        <v>0.00035</v>
      </c>
      <c r="R544" s="235">
        <f>Q544*H544</f>
        <v>0.00035</v>
      </c>
      <c r="S544" s="235">
        <v>0</v>
      </c>
      <c r="T544" s="235">
        <f>S544*H544</f>
        <v>0</v>
      </c>
      <c r="U544" s="236" t="s">
        <v>1</v>
      </c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7" t="s">
        <v>287</v>
      </c>
      <c r="AT544" s="237" t="s">
        <v>382</v>
      </c>
      <c r="AU544" s="237" t="s">
        <v>88</v>
      </c>
      <c r="AY544" s="18" t="s">
        <v>151</v>
      </c>
      <c r="BE544" s="238">
        <f>IF(N544="základní",J544,0)</f>
        <v>0</v>
      </c>
      <c r="BF544" s="238">
        <f>IF(N544="snížená",J544,0)</f>
        <v>0</v>
      </c>
      <c r="BG544" s="238">
        <f>IF(N544="zákl. přenesená",J544,0)</f>
        <v>0</v>
      </c>
      <c r="BH544" s="238">
        <f>IF(N544="sníž. přenesená",J544,0)</f>
        <v>0</v>
      </c>
      <c r="BI544" s="238">
        <f>IF(N544="nulová",J544,0)</f>
        <v>0</v>
      </c>
      <c r="BJ544" s="18" t="s">
        <v>86</v>
      </c>
      <c r="BK544" s="238">
        <f>ROUND(I544*H544,2)</f>
        <v>0</v>
      </c>
      <c r="BL544" s="18" t="s">
        <v>172</v>
      </c>
      <c r="BM544" s="237" t="s">
        <v>695</v>
      </c>
    </row>
    <row r="545" s="2" customFormat="1">
      <c r="A545" s="39"/>
      <c r="B545" s="40"/>
      <c r="C545" s="41"/>
      <c r="D545" s="239" t="s">
        <v>160</v>
      </c>
      <c r="E545" s="41"/>
      <c r="F545" s="240" t="s">
        <v>694</v>
      </c>
      <c r="G545" s="41"/>
      <c r="H545" s="41"/>
      <c r="I545" s="241"/>
      <c r="J545" s="41"/>
      <c r="K545" s="41"/>
      <c r="L545" s="45"/>
      <c r="M545" s="242"/>
      <c r="N545" s="243"/>
      <c r="O545" s="92"/>
      <c r="P545" s="92"/>
      <c r="Q545" s="92"/>
      <c r="R545" s="92"/>
      <c r="S545" s="92"/>
      <c r="T545" s="92"/>
      <c r="U545" s="93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160</v>
      </c>
      <c r="AU545" s="18" t="s">
        <v>88</v>
      </c>
    </row>
    <row r="546" s="2" customFormat="1" ht="24.15" customHeight="1">
      <c r="A546" s="39"/>
      <c r="B546" s="40"/>
      <c r="C546" s="226" t="s">
        <v>696</v>
      </c>
      <c r="D546" s="226" t="s">
        <v>154</v>
      </c>
      <c r="E546" s="227" t="s">
        <v>697</v>
      </c>
      <c r="F546" s="228" t="s">
        <v>698</v>
      </c>
      <c r="G546" s="229" t="s">
        <v>582</v>
      </c>
      <c r="H546" s="230">
        <v>31</v>
      </c>
      <c r="I546" s="231"/>
      <c r="J546" s="232">
        <f>ROUND(I546*H546,2)</f>
        <v>0</v>
      </c>
      <c r="K546" s="228" t="s">
        <v>227</v>
      </c>
      <c r="L546" s="45"/>
      <c r="M546" s="233" t="s">
        <v>1</v>
      </c>
      <c r="N546" s="234" t="s">
        <v>44</v>
      </c>
      <c r="O546" s="92"/>
      <c r="P546" s="235">
        <f>O546*H546</f>
        <v>0</v>
      </c>
      <c r="Q546" s="235">
        <v>0.00010000000000000001</v>
      </c>
      <c r="R546" s="235">
        <f>Q546*H546</f>
        <v>0.0031000000000000003</v>
      </c>
      <c r="S546" s="235">
        <v>0</v>
      </c>
      <c r="T546" s="235">
        <f>S546*H546</f>
        <v>0</v>
      </c>
      <c r="U546" s="236" t="s">
        <v>1</v>
      </c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7" t="s">
        <v>172</v>
      </c>
      <c r="AT546" s="237" t="s">
        <v>154</v>
      </c>
      <c r="AU546" s="237" t="s">
        <v>88</v>
      </c>
      <c r="AY546" s="18" t="s">
        <v>151</v>
      </c>
      <c r="BE546" s="238">
        <f>IF(N546="základní",J546,0)</f>
        <v>0</v>
      </c>
      <c r="BF546" s="238">
        <f>IF(N546="snížená",J546,0)</f>
        <v>0</v>
      </c>
      <c r="BG546" s="238">
        <f>IF(N546="zákl. přenesená",J546,0)</f>
        <v>0</v>
      </c>
      <c r="BH546" s="238">
        <f>IF(N546="sníž. přenesená",J546,0)</f>
        <v>0</v>
      </c>
      <c r="BI546" s="238">
        <f>IF(N546="nulová",J546,0)</f>
        <v>0</v>
      </c>
      <c r="BJ546" s="18" t="s">
        <v>86</v>
      </c>
      <c r="BK546" s="238">
        <f>ROUND(I546*H546,2)</f>
        <v>0</v>
      </c>
      <c r="BL546" s="18" t="s">
        <v>172</v>
      </c>
      <c r="BM546" s="237" t="s">
        <v>699</v>
      </c>
    </row>
    <row r="547" s="2" customFormat="1">
      <c r="A547" s="39"/>
      <c r="B547" s="40"/>
      <c r="C547" s="41"/>
      <c r="D547" s="239" t="s">
        <v>160</v>
      </c>
      <c r="E547" s="41"/>
      <c r="F547" s="240" t="s">
        <v>698</v>
      </c>
      <c r="G547" s="41"/>
      <c r="H547" s="41"/>
      <c r="I547" s="241"/>
      <c r="J547" s="41"/>
      <c r="K547" s="41"/>
      <c r="L547" s="45"/>
      <c r="M547" s="242"/>
      <c r="N547" s="243"/>
      <c r="O547" s="92"/>
      <c r="P547" s="92"/>
      <c r="Q547" s="92"/>
      <c r="R547" s="92"/>
      <c r="S547" s="92"/>
      <c r="T547" s="92"/>
      <c r="U547" s="93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160</v>
      </c>
      <c r="AU547" s="18" t="s">
        <v>88</v>
      </c>
    </row>
    <row r="548" s="2" customFormat="1">
      <c r="A548" s="39"/>
      <c r="B548" s="40"/>
      <c r="C548" s="41"/>
      <c r="D548" s="268" t="s">
        <v>229</v>
      </c>
      <c r="E548" s="41"/>
      <c r="F548" s="269" t="s">
        <v>700</v>
      </c>
      <c r="G548" s="41"/>
      <c r="H548" s="41"/>
      <c r="I548" s="241"/>
      <c r="J548" s="41"/>
      <c r="K548" s="41"/>
      <c r="L548" s="45"/>
      <c r="M548" s="242"/>
      <c r="N548" s="243"/>
      <c r="O548" s="92"/>
      <c r="P548" s="92"/>
      <c r="Q548" s="92"/>
      <c r="R548" s="92"/>
      <c r="S548" s="92"/>
      <c r="T548" s="92"/>
      <c r="U548" s="93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229</v>
      </c>
      <c r="AU548" s="18" t="s">
        <v>88</v>
      </c>
    </row>
    <row r="549" s="13" customFormat="1">
      <c r="A549" s="13"/>
      <c r="B549" s="244"/>
      <c r="C549" s="245"/>
      <c r="D549" s="239" t="s">
        <v>161</v>
      </c>
      <c r="E549" s="246" t="s">
        <v>1</v>
      </c>
      <c r="F549" s="247" t="s">
        <v>701</v>
      </c>
      <c r="G549" s="245"/>
      <c r="H549" s="248">
        <v>31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2"/>
      <c r="U549" s="25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4" t="s">
        <v>161</v>
      </c>
      <c r="AU549" s="254" t="s">
        <v>88</v>
      </c>
      <c r="AV549" s="13" t="s">
        <v>88</v>
      </c>
      <c r="AW549" s="13" t="s">
        <v>35</v>
      </c>
      <c r="AX549" s="13" t="s">
        <v>86</v>
      </c>
      <c r="AY549" s="254" t="s">
        <v>151</v>
      </c>
    </row>
    <row r="550" s="2" customFormat="1" ht="16.5" customHeight="1">
      <c r="A550" s="39"/>
      <c r="B550" s="40"/>
      <c r="C550" s="226" t="s">
        <v>702</v>
      </c>
      <c r="D550" s="226" t="s">
        <v>154</v>
      </c>
      <c r="E550" s="227" t="s">
        <v>703</v>
      </c>
      <c r="F550" s="228" t="s">
        <v>704</v>
      </c>
      <c r="G550" s="229" t="s">
        <v>582</v>
      </c>
      <c r="H550" s="230">
        <v>31</v>
      </c>
      <c r="I550" s="231"/>
      <c r="J550" s="232">
        <f>ROUND(I550*H550,2)</f>
        <v>0</v>
      </c>
      <c r="K550" s="228" t="s">
        <v>227</v>
      </c>
      <c r="L550" s="45"/>
      <c r="M550" s="233" t="s">
        <v>1</v>
      </c>
      <c r="N550" s="234" t="s">
        <v>44</v>
      </c>
      <c r="O550" s="92"/>
      <c r="P550" s="235">
        <f>O550*H550</f>
        <v>0</v>
      </c>
      <c r="Q550" s="235">
        <v>0</v>
      </c>
      <c r="R550" s="235">
        <f>Q550*H550</f>
        <v>0</v>
      </c>
      <c r="S550" s="235">
        <v>0</v>
      </c>
      <c r="T550" s="235">
        <f>S550*H550</f>
        <v>0</v>
      </c>
      <c r="U550" s="236" t="s">
        <v>1</v>
      </c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7" t="s">
        <v>172</v>
      </c>
      <c r="AT550" s="237" t="s">
        <v>154</v>
      </c>
      <c r="AU550" s="237" t="s">
        <v>88</v>
      </c>
      <c r="AY550" s="18" t="s">
        <v>151</v>
      </c>
      <c r="BE550" s="238">
        <f>IF(N550="základní",J550,0)</f>
        <v>0</v>
      </c>
      <c r="BF550" s="238">
        <f>IF(N550="snížená",J550,0)</f>
        <v>0</v>
      </c>
      <c r="BG550" s="238">
        <f>IF(N550="zákl. přenesená",J550,0)</f>
        <v>0</v>
      </c>
      <c r="BH550" s="238">
        <f>IF(N550="sníž. přenesená",J550,0)</f>
        <v>0</v>
      </c>
      <c r="BI550" s="238">
        <f>IF(N550="nulová",J550,0)</f>
        <v>0</v>
      </c>
      <c r="BJ550" s="18" t="s">
        <v>86</v>
      </c>
      <c r="BK550" s="238">
        <f>ROUND(I550*H550,2)</f>
        <v>0</v>
      </c>
      <c r="BL550" s="18" t="s">
        <v>172</v>
      </c>
      <c r="BM550" s="237" t="s">
        <v>705</v>
      </c>
    </row>
    <row r="551" s="2" customFormat="1">
      <c r="A551" s="39"/>
      <c r="B551" s="40"/>
      <c r="C551" s="41"/>
      <c r="D551" s="239" t="s">
        <v>160</v>
      </c>
      <c r="E551" s="41"/>
      <c r="F551" s="240" t="s">
        <v>704</v>
      </c>
      <c r="G551" s="41"/>
      <c r="H551" s="41"/>
      <c r="I551" s="241"/>
      <c r="J551" s="41"/>
      <c r="K551" s="41"/>
      <c r="L551" s="45"/>
      <c r="M551" s="242"/>
      <c r="N551" s="243"/>
      <c r="O551" s="92"/>
      <c r="P551" s="92"/>
      <c r="Q551" s="92"/>
      <c r="R551" s="92"/>
      <c r="S551" s="92"/>
      <c r="T551" s="92"/>
      <c r="U551" s="93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160</v>
      </c>
      <c r="AU551" s="18" t="s">
        <v>88</v>
      </c>
    </row>
    <row r="552" s="2" customFormat="1">
      <c r="A552" s="39"/>
      <c r="B552" s="40"/>
      <c r="C552" s="41"/>
      <c r="D552" s="268" t="s">
        <v>229</v>
      </c>
      <c r="E552" s="41"/>
      <c r="F552" s="269" t="s">
        <v>706</v>
      </c>
      <c r="G552" s="41"/>
      <c r="H552" s="41"/>
      <c r="I552" s="241"/>
      <c r="J552" s="41"/>
      <c r="K552" s="41"/>
      <c r="L552" s="45"/>
      <c r="M552" s="242"/>
      <c r="N552" s="243"/>
      <c r="O552" s="92"/>
      <c r="P552" s="92"/>
      <c r="Q552" s="92"/>
      <c r="R552" s="92"/>
      <c r="S552" s="92"/>
      <c r="T552" s="92"/>
      <c r="U552" s="93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229</v>
      </c>
      <c r="AU552" s="18" t="s">
        <v>88</v>
      </c>
    </row>
    <row r="553" s="13" customFormat="1">
      <c r="A553" s="13"/>
      <c r="B553" s="244"/>
      <c r="C553" s="245"/>
      <c r="D553" s="239" t="s">
        <v>161</v>
      </c>
      <c r="E553" s="246" t="s">
        <v>1</v>
      </c>
      <c r="F553" s="247" t="s">
        <v>701</v>
      </c>
      <c r="G553" s="245"/>
      <c r="H553" s="248">
        <v>31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2"/>
      <c r="U553" s="25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4" t="s">
        <v>161</v>
      </c>
      <c r="AU553" s="254" t="s">
        <v>88</v>
      </c>
      <c r="AV553" s="13" t="s">
        <v>88</v>
      </c>
      <c r="AW553" s="13" t="s">
        <v>35</v>
      </c>
      <c r="AX553" s="13" t="s">
        <v>86</v>
      </c>
      <c r="AY553" s="254" t="s">
        <v>151</v>
      </c>
    </row>
    <row r="554" s="2" customFormat="1" ht="33" customHeight="1">
      <c r="A554" s="39"/>
      <c r="B554" s="40"/>
      <c r="C554" s="226" t="s">
        <v>707</v>
      </c>
      <c r="D554" s="226" t="s">
        <v>154</v>
      </c>
      <c r="E554" s="227" t="s">
        <v>708</v>
      </c>
      <c r="F554" s="228" t="s">
        <v>709</v>
      </c>
      <c r="G554" s="229" t="s">
        <v>582</v>
      </c>
      <c r="H554" s="230">
        <v>41.554000000000002</v>
      </c>
      <c r="I554" s="231"/>
      <c r="J554" s="232">
        <f>ROUND(I554*H554,2)</f>
        <v>0</v>
      </c>
      <c r="K554" s="228" t="s">
        <v>227</v>
      </c>
      <c r="L554" s="45"/>
      <c r="M554" s="233" t="s">
        <v>1</v>
      </c>
      <c r="N554" s="234" t="s">
        <v>44</v>
      </c>
      <c r="O554" s="92"/>
      <c r="P554" s="235">
        <f>O554*H554</f>
        <v>0</v>
      </c>
      <c r="Q554" s="235">
        <v>0.15540000000000001</v>
      </c>
      <c r="R554" s="235">
        <f>Q554*H554</f>
        <v>6.4574916000000009</v>
      </c>
      <c r="S554" s="235">
        <v>0</v>
      </c>
      <c r="T554" s="235">
        <f>S554*H554</f>
        <v>0</v>
      </c>
      <c r="U554" s="236" t="s">
        <v>1</v>
      </c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7" t="s">
        <v>172</v>
      </c>
      <c r="AT554" s="237" t="s">
        <v>154</v>
      </c>
      <c r="AU554" s="237" t="s">
        <v>88</v>
      </c>
      <c r="AY554" s="18" t="s">
        <v>151</v>
      </c>
      <c r="BE554" s="238">
        <f>IF(N554="základní",J554,0)</f>
        <v>0</v>
      </c>
      <c r="BF554" s="238">
        <f>IF(N554="snížená",J554,0)</f>
        <v>0</v>
      </c>
      <c r="BG554" s="238">
        <f>IF(N554="zákl. přenesená",J554,0)</f>
        <v>0</v>
      </c>
      <c r="BH554" s="238">
        <f>IF(N554="sníž. přenesená",J554,0)</f>
        <v>0</v>
      </c>
      <c r="BI554" s="238">
        <f>IF(N554="nulová",J554,0)</f>
        <v>0</v>
      </c>
      <c r="BJ554" s="18" t="s">
        <v>86</v>
      </c>
      <c r="BK554" s="238">
        <f>ROUND(I554*H554,2)</f>
        <v>0</v>
      </c>
      <c r="BL554" s="18" t="s">
        <v>172</v>
      </c>
      <c r="BM554" s="237" t="s">
        <v>710</v>
      </c>
    </row>
    <row r="555" s="2" customFormat="1">
      <c r="A555" s="39"/>
      <c r="B555" s="40"/>
      <c r="C555" s="41"/>
      <c r="D555" s="239" t="s">
        <v>160</v>
      </c>
      <c r="E555" s="41"/>
      <c r="F555" s="240" t="s">
        <v>709</v>
      </c>
      <c r="G555" s="41"/>
      <c r="H555" s="41"/>
      <c r="I555" s="241"/>
      <c r="J555" s="41"/>
      <c r="K555" s="41"/>
      <c r="L555" s="45"/>
      <c r="M555" s="242"/>
      <c r="N555" s="243"/>
      <c r="O555" s="92"/>
      <c r="P555" s="92"/>
      <c r="Q555" s="92"/>
      <c r="R555" s="92"/>
      <c r="S555" s="92"/>
      <c r="T555" s="92"/>
      <c r="U555" s="93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160</v>
      </c>
      <c r="AU555" s="18" t="s">
        <v>88</v>
      </c>
    </row>
    <row r="556" s="2" customFormat="1">
      <c r="A556" s="39"/>
      <c r="B556" s="40"/>
      <c r="C556" s="41"/>
      <c r="D556" s="268" t="s">
        <v>229</v>
      </c>
      <c r="E556" s="41"/>
      <c r="F556" s="269" t="s">
        <v>711</v>
      </c>
      <c r="G556" s="41"/>
      <c r="H556" s="41"/>
      <c r="I556" s="241"/>
      <c r="J556" s="41"/>
      <c r="K556" s="41"/>
      <c r="L556" s="45"/>
      <c r="M556" s="242"/>
      <c r="N556" s="243"/>
      <c r="O556" s="92"/>
      <c r="P556" s="92"/>
      <c r="Q556" s="92"/>
      <c r="R556" s="92"/>
      <c r="S556" s="92"/>
      <c r="T556" s="92"/>
      <c r="U556" s="93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229</v>
      </c>
      <c r="AU556" s="18" t="s">
        <v>88</v>
      </c>
    </row>
    <row r="557" s="2" customFormat="1">
      <c r="A557" s="39"/>
      <c r="B557" s="40"/>
      <c r="C557" s="41"/>
      <c r="D557" s="239" t="s">
        <v>231</v>
      </c>
      <c r="E557" s="41"/>
      <c r="F557" s="270" t="s">
        <v>232</v>
      </c>
      <c r="G557" s="41"/>
      <c r="H557" s="41"/>
      <c r="I557" s="241"/>
      <c r="J557" s="41"/>
      <c r="K557" s="41"/>
      <c r="L557" s="45"/>
      <c r="M557" s="242"/>
      <c r="N557" s="243"/>
      <c r="O557" s="92"/>
      <c r="P557" s="92"/>
      <c r="Q557" s="92"/>
      <c r="R557" s="92"/>
      <c r="S557" s="92"/>
      <c r="T557" s="92"/>
      <c r="U557" s="93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231</v>
      </c>
      <c r="AU557" s="18" t="s">
        <v>88</v>
      </c>
    </row>
    <row r="558" s="14" customFormat="1">
      <c r="A558" s="14"/>
      <c r="B558" s="255"/>
      <c r="C558" s="256"/>
      <c r="D558" s="239" t="s">
        <v>161</v>
      </c>
      <c r="E558" s="257" t="s">
        <v>1</v>
      </c>
      <c r="F558" s="258" t="s">
        <v>712</v>
      </c>
      <c r="G558" s="256"/>
      <c r="H558" s="257" t="s">
        <v>1</v>
      </c>
      <c r="I558" s="259"/>
      <c r="J558" s="256"/>
      <c r="K558" s="256"/>
      <c r="L558" s="260"/>
      <c r="M558" s="261"/>
      <c r="N558" s="262"/>
      <c r="O558" s="262"/>
      <c r="P558" s="262"/>
      <c r="Q558" s="262"/>
      <c r="R558" s="262"/>
      <c r="S558" s="262"/>
      <c r="T558" s="262"/>
      <c r="U558" s="263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4" t="s">
        <v>161</v>
      </c>
      <c r="AU558" s="264" t="s">
        <v>88</v>
      </c>
      <c r="AV558" s="14" t="s">
        <v>86</v>
      </c>
      <c r="AW558" s="14" t="s">
        <v>35</v>
      </c>
      <c r="AX558" s="14" t="s">
        <v>79</v>
      </c>
      <c r="AY558" s="264" t="s">
        <v>151</v>
      </c>
    </row>
    <row r="559" s="13" customFormat="1">
      <c r="A559" s="13"/>
      <c r="B559" s="244"/>
      <c r="C559" s="245"/>
      <c r="D559" s="239" t="s">
        <v>161</v>
      </c>
      <c r="E559" s="246" t="s">
        <v>1</v>
      </c>
      <c r="F559" s="247" t="s">
        <v>713</v>
      </c>
      <c r="G559" s="245"/>
      <c r="H559" s="248">
        <v>41.554000000000002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2"/>
      <c r="U559" s="25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4" t="s">
        <v>161</v>
      </c>
      <c r="AU559" s="254" t="s">
        <v>88</v>
      </c>
      <c r="AV559" s="13" t="s">
        <v>88</v>
      </c>
      <c r="AW559" s="13" t="s">
        <v>35</v>
      </c>
      <c r="AX559" s="13" t="s">
        <v>86</v>
      </c>
      <c r="AY559" s="254" t="s">
        <v>151</v>
      </c>
    </row>
    <row r="560" s="2" customFormat="1" ht="16.5" customHeight="1">
      <c r="A560" s="39"/>
      <c r="B560" s="40"/>
      <c r="C560" s="293" t="s">
        <v>714</v>
      </c>
      <c r="D560" s="293" t="s">
        <v>382</v>
      </c>
      <c r="E560" s="294" t="s">
        <v>715</v>
      </c>
      <c r="F560" s="295" t="s">
        <v>716</v>
      </c>
      <c r="G560" s="296" t="s">
        <v>582</v>
      </c>
      <c r="H560" s="297">
        <v>42.801000000000002</v>
      </c>
      <c r="I560" s="298"/>
      <c r="J560" s="299">
        <f>ROUND(I560*H560,2)</f>
        <v>0</v>
      </c>
      <c r="K560" s="295" t="s">
        <v>227</v>
      </c>
      <c r="L560" s="300"/>
      <c r="M560" s="301" t="s">
        <v>1</v>
      </c>
      <c r="N560" s="302" t="s">
        <v>44</v>
      </c>
      <c r="O560" s="92"/>
      <c r="P560" s="235">
        <f>O560*H560</f>
        <v>0</v>
      </c>
      <c r="Q560" s="235">
        <v>0.080000000000000002</v>
      </c>
      <c r="R560" s="235">
        <f>Q560*H560</f>
        <v>3.42408</v>
      </c>
      <c r="S560" s="235">
        <v>0</v>
      </c>
      <c r="T560" s="235">
        <f>S560*H560</f>
        <v>0</v>
      </c>
      <c r="U560" s="236" t="s">
        <v>1</v>
      </c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7" t="s">
        <v>287</v>
      </c>
      <c r="AT560" s="237" t="s">
        <v>382</v>
      </c>
      <c r="AU560" s="237" t="s">
        <v>88</v>
      </c>
      <c r="AY560" s="18" t="s">
        <v>151</v>
      </c>
      <c r="BE560" s="238">
        <f>IF(N560="základní",J560,0)</f>
        <v>0</v>
      </c>
      <c r="BF560" s="238">
        <f>IF(N560="snížená",J560,0)</f>
        <v>0</v>
      </c>
      <c r="BG560" s="238">
        <f>IF(N560="zákl. přenesená",J560,0)</f>
        <v>0</v>
      </c>
      <c r="BH560" s="238">
        <f>IF(N560="sníž. přenesená",J560,0)</f>
        <v>0</v>
      </c>
      <c r="BI560" s="238">
        <f>IF(N560="nulová",J560,0)</f>
        <v>0</v>
      </c>
      <c r="BJ560" s="18" t="s">
        <v>86</v>
      </c>
      <c r="BK560" s="238">
        <f>ROUND(I560*H560,2)</f>
        <v>0</v>
      </c>
      <c r="BL560" s="18" t="s">
        <v>172</v>
      </c>
      <c r="BM560" s="237" t="s">
        <v>717</v>
      </c>
    </row>
    <row r="561" s="2" customFormat="1">
      <c r="A561" s="39"/>
      <c r="B561" s="40"/>
      <c r="C561" s="41"/>
      <c r="D561" s="239" t="s">
        <v>160</v>
      </c>
      <c r="E561" s="41"/>
      <c r="F561" s="240" t="s">
        <v>716</v>
      </c>
      <c r="G561" s="41"/>
      <c r="H561" s="41"/>
      <c r="I561" s="241"/>
      <c r="J561" s="41"/>
      <c r="K561" s="41"/>
      <c r="L561" s="45"/>
      <c r="M561" s="242"/>
      <c r="N561" s="243"/>
      <c r="O561" s="92"/>
      <c r="P561" s="92"/>
      <c r="Q561" s="92"/>
      <c r="R561" s="92"/>
      <c r="S561" s="92"/>
      <c r="T561" s="92"/>
      <c r="U561" s="93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160</v>
      </c>
      <c r="AU561" s="18" t="s">
        <v>88</v>
      </c>
    </row>
    <row r="562" s="13" customFormat="1">
      <c r="A562" s="13"/>
      <c r="B562" s="244"/>
      <c r="C562" s="245"/>
      <c r="D562" s="239" t="s">
        <v>161</v>
      </c>
      <c r="E562" s="246" t="s">
        <v>1</v>
      </c>
      <c r="F562" s="247" t="s">
        <v>718</v>
      </c>
      <c r="G562" s="245"/>
      <c r="H562" s="248">
        <v>42.801000000000002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2"/>
      <c r="U562" s="25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4" t="s">
        <v>161</v>
      </c>
      <c r="AU562" s="254" t="s">
        <v>88</v>
      </c>
      <c r="AV562" s="13" t="s">
        <v>88</v>
      </c>
      <c r="AW562" s="13" t="s">
        <v>35</v>
      </c>
      <c r="AX562" s="13" t="s">
        <v>86</v>
      </c>
      <c r="AY562" s="254" t="s">
        <v>151</v>
      </c>
    </row>
    <row r="563" s="2" customFormat="1" ht="33" customHeight="1">
      <c r="A563" s="39"/>
      <c r="B563" s="40"/>
      <c r="C563" s="226" t="s">
        <v>471</v>
      </c>
      <c r="D563" s="226" t="s">
        <v>154</v>
      </c>
      <c r="E563" s="227" t="s">
        <v>719</v>
      </c>
      <c r="F563" s="228" t="s">
        <v>720</v>
      </c>
      <c r="G563" s="229" t="s">
        <v>582</v>
      </c>
      <c r="H563" s="230">
        <v>55.994999999999997</v>
      </c>
      <c r="I563" s="231"/>
      <c r="J563" s="232">
        <f>ROUND(I563*H563,2)</f>
        <v>0</v>
      </c>
      <c r="K563" s="228" t="s">
        <v>227</v>
      </c>
      <c r="L563" s="45"/>
      <c r="M563" s="233" t="s">
        <v>1</v>
      </c>
      <c r="N563" s="234" t="s">
        <v>44</v>
      </c>
      <c r="O563" s="92"/>
      <c r="P563" s="235">
        <f>O563*H563</f>
        <v>0</v>
      </c>
      <c r="Q563" s="235">
        <v>0.1295</v>
      </c>
      <c r="R563" s="235">
        <f>Q563*H563</f>
        <v>7.2513525000000003</v>
      </c>
      <c r="S563" s="235">
        <v>0</v>
      </c>
      <c r="T563" s="235">
        <f>S563*H563</f>
        <v>0</v>
      </c>
      <c r="U563" s="236" t="s">
        <v>1</v>
      </c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7" t="s">
        <v>172</v>
      </c>
      <c r="AT563" s="237" t="s">
        <v>154</v>
      </c>
      <c r="AU563" s="237" t="s">
        <v>88</v>
      </c>
      <c r="AY563" s="18" t="s">
        <v>151</v>
      </c>
      <c r="BE563" s="238">
        <f>IF(N563="základní",J563,0)</f>
        <v>0</v>
      </c>
      <c r="BF563" s="238">
        <f>IF(N563="snížená",J563,0)</f>
        <v>0</v>
      </c>
      <c r="BG563" s="238">
        <f>IF(N563="zákl. přenesená",J563,0)</f>
        <v>0</v>
      </c>
      <c r="BH563" s="238">
        <f>IF(N563="sníž. přenesená",J563,0)</f>
        <v>0</v>
      </c>
      <c r="BI563" s="238">
        <f>IF(N563="nulová",J563,0)</f>
        <v>0</v>
      </c>
      <c r="BJ563" s="18" t="s">
        <v>86</v>
      </c>
      <c r="BK563" s="238">
        <f>ROUND(I563*H563,2)</f>
        <v>0</v>
      </c>
      <c r="BL563" s="18" t="s">
        <v>172</v>
      </c>
      <c r="BM563" s="237" t="s">
        <v>721</v>
      </c>
    </row>
    <row r="564" s="2" customFormat="1">
      <c r="A564" s="39"/>
      <c r="B564" s="40"/>
      <c r="C564" s="41"/>
      <c r="D564" s="239" t="s">
        <v>160</v>
      </c>
      <c r="E564" s="41"/>
      <c r="F564" s="240" t="s">
        <v>720</v>
      </c>
      <c r="G564" s="41"/>
      <c r="H564" s="41"/>
      <c r="I564" s="241"/>
      <c r="J564" s="41"/>
      <c r="K564" s="41"/>
      <c r="L564" s="45"/>
      <c r="M564" s="242"/>
      <c r="N564" s="243"/>
      <c r="O564" s="92"/>
      <c r="P564" s="92"/>
      <c r="Q564" s="92"/>
      <c r="R564" s="92"/>
      <c r="S564" s="92"/>
      <c r="T564" s="92"/>
      <c r="U564" s="93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160</v>
      </c>
      <c r="AU564" s="18" t="s">
        <v>88</v>
      </c>
    </row>
    <row r="565" s="2" customFormat="1">
      <c r="A565" s="39"/>
      <c r="B565" s="40"/>
      <c r="C565" s="41"/>
      <c r="D565" s="268" t="s">
        <v>229</v>
      </c>
      <c r="E565" s="41"/>
      <c r="F565" s="269" t="s">
        <v>722</v>
      </c>
      <c r="G565" s="41"/>
      <c r="H565" s="41"/>
      <c r="I565" s="241"/>
      <c r="J565" s="41"/>
      <c r="K565" s="41"/>
      <c r="L565" s="45"/>
      <c r="M565" s="242"/>
      <c r="N565" s="243"/>
      <c r="O565" s="92"/>
      <c r="P565" s="92"/>
      <c r="Q565" s="92"/>
      <c r="R565" s="92"/>
      <c r="S565" s="92"/>
      <c r="T565" s="92"/>
      <c r="U565" s="93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229</v>
      </c>
      <c r="AU565" s="18" t="s">
        <v>88</v>
      </c>
    </row>
    <row r="566" s="2" customFormat="1">
      <c r="A566" s="39"/>
      <c r="B566" s="40"/>
      <c r="C566" s="41"/>
      <c r="D566" s="239" t="s">
        <v>231</v>
      </c>
      <c r="E566" s="41"/>
      <c r="F566" s="270" t="s">
        <v>232</v>
      </c>
      <c r="G566" s="41"/>
      <c r="H566" s="41"/>
      <c r="I566" s="241"/>
      <c r="J566" s="41"/>
      <c r="K566" s="41"/>
      <c r="L566" s="45"/>
      <c r="M566" s="242"/>
      <c r="N566" s="243"/>
      <c r="O566" s="92"/>
      <c r="P566" s="92"/>
      <c r="Q566" s="92"/>
      <c r="R566" s="92"/>
      <c r="S566" s="92"/>
      <c r="T566" s="92"/>
      <c r="U566" s="93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231</v>
      </c>
      <c r="AU566" s="18" t="s">
        <v>88</v>
      </c>
    </row>
    <row r="567" s="14" customFormat="1">
      <c r="A567" s="14"/>
      <c r="B567" s="255"/>
      <c r="C567" s="256"/>
      <c r="D567" s="239" t="s">
        <v>161</v>
      </c>
      <c r="E567" s="257" t="s">
        <v>1</v>
      </c>
      <c r="F567" s="258" t="s">
        <v>723</v>
      </c>
      <c r="G567" s="256"/>
      <c r="H567" s="257" t="s">
        <v>1</v>
      </c>
      <c r="I567" s="259"/>
      <c r="J567" s="256"/>
      <c r="K567" s="256"/>
      <c r="L567" s="260"/>
      <c r="M567" s="261"/>
      <c r="N567" s="262"/>
      <c r="O567" s="262"/>
      <c r="P567" s="262"/>
      <c r="Q567" s="262"/>
      <c r="R567" s="262"/>
      <c r="S567" s="262"/>
      <c r="T567" s="262"/>
      <c r="U567" s="263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4" t="s">
        <v>161</v>
      </c>
      <c r="AU567" s="264" t="s">
        <v>88</v>
      </c>
      <c r="AV567" s="14" t="s">
        <v>86</v>
      </c>
      <c r="AW567" s="14" t="s">
        <v>35</v>
      </c>
      <c r="AX567" s="14" t="s">
        <v>79</v>
      </c>
      <c r="AY567" s="264" t="s">
        <v>151</v>
      </c>
    </row>
    <row r="568" s="13" customFormat="1">
      <c r="A568" s="13"/>
      <c r="B568" s="244"/>
      <c r="C568" s="245"/>
      <c r="D568" s="239" t="s">
        <v>161</v>
      </c>
      <c r="E568" s="246" t="s">
        <v>1</v>
      </c>
      <c r="F568" s="247" t="s">
        <v>724</v>
      </c>
      <c r="G568" s="245"/>
      <c r="H568" s="248">
        <v>55.994999999999997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2"/>
      <c r="U568" s="25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4" t="s">
        <v>161</v>
      </c>
      <c r="AU568" s="254" t="s">
        <v>88</v>
      </c>
      <c r="AV568" s="13" t="s">
        <v>88</v>
      </c>
      <c r="AW568" s="13" t="s">
        <v>35</v>
      </c>
      <c r="AX568" s="13" t="s">
        <v>86</v>
      </c>
      <c r="AY568" s="254" t="s">
        <v>151</v>
      </c>
    </row>
    <row r="569" s="2" customFormat="1" ht="16.5" customHeight="1">
      <c r="A569" s="39"/>
      <c r="B569" s="40"/>
      <c r="C569" s="293" t="s">
        <v>725</v>
      </c>
      <c r="D569" s="293" t="s">
        <v>382</v>
      </c>
      <c r="E569" s="294" t="s">
        <v>726</v>
      </c>
      <c r="F569" s="295" t="s">
        <v>727</v>
      </c>
      <c r="G569" s="296" t="s">
        <v>582</v>
      </c>
      <c r="H569" s="297">
        <v>57.674999999999997</v>
      </c>
      <c r="I569" s="298"/>
      <c r="J569" s="299">
        <f>ROUND(I569*H569,2)</f>
        <v>0</v>
      </c>
      <c r="K569" s="295" t="s">
        <v>227</v>
      </c>
      <c r="L569" s="300"/>
      <c r="M569" s="301" t="s">
        <v>1</v>
      </c>
      <c r="N569" s="302" t="s">
        <v>44</v>
      </c>
      <c r="O569" s="92"/>
      <c r="P569" s="235">
        <f>O569*H569</f>
        <v>0</v>
      </c>
      <c r="Q569" s="235">
        <v>0.044999999999999998</v>
      </c>
      <c r="R569" s="235">
        <f>Q569*H569</f>
        <v>2.5953749999999998</v>
      </c>
      <c r="S569" s="235">
        <v>0</v>
      </c>
      <c r="T569" s="235">
        <f>S569*H569</f>
        <v>0</v>
      </c>
      <c r="U569" s="236" t="s">
        <v>1</v>
      </c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7" t="s">
        <v>287</v>
      </c>
      <c r="AT569" s="237" t="s">
        <v>382</v>
      </c>
      <c r="AU569" s="237" t="s">
        <v>88</v>
      </c>
      <c r="AY569" s="18" t="s">
        <v>151</v>
      </c>
      <c r="BE569" s="238">
        <f>IF(N569="základní",J569,0)</f>
        <v>0</v>
      </c>
      <c r="BF569" s="238">
        <f>IF(N569="snížená",J569,0)</f>
        <v>0</v>
      </c>
      <c r="BG569" s="238">
        <f>IF(N569="zákl. přenesená",J569,0)</f>
        <v>0</v>
      </c>
      <c r="BH569" s="238">
        <f>IF(N569="sníž. přenesená",J569,0)</f>
        <v>0</v>
      </c>
      <c r="BI569" s="238">
        <f>IF(N569="nulová",J569,0)</f>
        <v>0</v>
      </c>
      <c r="BJ569" s="18" t="s">
        <v>86</v>
      </c>
      <c r="BK569" s="238">
        <f>ROUND(I569*H569,2)</f>
        <v>0</v>
      </c>
      <c r="BL569" s="18" t="s">
        <v>172</v>
      </c>
      <c r="BM569" s="237" t="s">
        <v>728</v>
      </c>
    </row>
    <row r="570" s="2" customFormat="1">
      <c r="A570" s="39"/>
      <c r="B570" s="40"/>
      <c r="C570" s="41"/>
      <c r="D570" s="239" t="s">
        <v>160</v>
      </c>
      <c r="E570" s="41"/>
      <c r="F570" s="240" t="s">
        <v>727</v>
      </c>
      <c r="G570" s="41"/>
      <c r="H570" s="41"/>
      <c r="I570" s="241"/>
      <c r="J570" s="41"/>
      <c r="K570" s="41"/>
      <c r="L570" s="45"/>
      <c r="M570" s="242"/>
      <c r="N570" s="243"/>
      <c r="O570" s="92"/>
      <c r="P570" s="92"/>
      <c r="Q570" s="92"/>
      <c r="R570" s="92"/>
      <c r="S570" s="92"/>
      <c r="T570" s="92"/>
      <c r="U570" s="93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160</v>
      </c>
      <c r="AU570" s="18" t="s">
        <v>88</v>
      </c>
    </row>
    <row r="571" s="13" customFormat="1">
      <c r="A571" s="13"/>
      <c r="B571" s="244"/>
      <c r="C571" s="245"/>
      <c r="D571" s="239" t="s">
        <v>161</v>
      </c>
      <c r="E571" s="246" t="s">
        <v>1</v>
      </c>
      <c r="F571" s="247" t="s">
        <v>729</v>
      </c>
      <c r="G571" s="245"/>
      <c r="H571" s="248">
        <v>57.674999999999997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2"/>
      <c r="U571" s="25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4" t="s">
        <v>161</v>
      </c>
      <c r="AU571" s="254" t="s">
        <v>88</v>
      </c>
      <c r="AV571" s="13" t="s">
        <v>88</v>
      </c>
      <c r="AW571" s="13" t="s">
        <v>35</v>
      </c>
      <c r="AX571" s="13" t="s">
        <v>86</v>
      </c>
      <c r="AY571" s="254" t="s">
        <v>151</v>
      </c>
    </row>
    <row r="572" s="2" customFormat="1" ht="24.15" customHeight="1">
      <c r="A572" s="39"/>
      <c r="B572" s="40"/>
      <c r="C572" s="226" t="s">
        <v>730</v>
      </c>
      <c r="D572" s="226" t="s">
        <v>154</v>
      </c>
      <c r="E572" s="227" t="s">
        <v>731</v>
      </c>
      <c r="F572" s="228" t="s">
        <v>732</v>
      </c>
      <c r="G572" s="229" t="s">
        <v>320</v>
      </c>
      <c r="H572" s="230">
        <v>2.0049999999999999</v>
      </c>
      <c r="I572" s="231"/>
      <c r="J572" s="232">
        <f>ROUND(I572*H572,2)</f>
        <v>0</v>
      </c>
      <c r="K572" s="228" t="s">
        <v>227</v>
      </c>
      <c r="L572" s="45"/>
      <c r="M572" s="233" t="s">
        <v>1</v>
      </c>
      <c r="N572" s="234" t="s">
        <v>44</v>
      </c>
      <c r="O572" s="92"/>
      <c r="P572" s="235">
        <f>O572*H572</f>
        <v>0</v>
      </c>
      <c r="Q572" s="235">
        <v>2.2563399999999998</v>
      </c>
      <c r="R572" s="235">
        <f>Q572*H572</f>
        <v>4.5239616999999992</v>
      </c>
      <c r="S572" s="235">
        <v>0</v>
      </c>
      <c r="T572" s="235">
        <f>S572*H572</f>
        <v>0</v>
      </c>
      <c r="U572" s="236" t="s">
        <v>1</v>
      </c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7" t="s">
        <v>172</v>
      </c>
      <c r="AT572" s="237" t="s">
        <v>154</v>
      </c>
      <c r="AU572" s="237" t="s">
        <v>88</v>
      </c>
      <c r="AY572" s="18" t="s">
        <v>151</v>
      </c>
      <c r="BE572" s="238">
        <f>IF(N572="základní",J572,0)</f>
        <v>0</v>
      </c>
      <c r="BF572" s="238">
        <f>IF(N572="snížená",J572,0)</f>
        <v>0</v>
      </c>
      <c r="BG572" s="238">
        <f>IF(N572="zákl. přenesená",J572,0)</f>
        <v>0</v>
      </c>
      <c r="BH572" s="238">
        <f>IF(N572="sníž. přenesená",J572,0)</f>
        <v>0</v>
      </c>
      <c r="BI572" s="238">
        <f>IF(N572="nulová",J572,0)</f>
        <v>0</v>
      </c>
      <c r="BJ572" s="18" t="s">
        <v>86</v>
      </c>
      <c r="BK572" s="238">
        <f>ROUND(I572*H572,2)</f>
        <v>0</v>
      </c>
      <c r="BL572" s="18" t="s">
        <v>172</v>
      </c>
      <c r="BM572" s="237" t="s">
        <v>733</v>
      </c>
    </row>
    <row r="573" s="2" customFormat="1">
      <c r="A573" s="39"/>
      <c r="B573" s="40"/>
      <c r="C573" s="41"/>
      <c r="D573" s="239" t="s">
        <v>160</v>
      </c>
      <c r="E573" s="41"/>
      <c r="F573" s="240" t="s">
        <v>732</v>
      </c>
      <c r="G573" s="41"/>
      <c r="H573" s="41"/>
      <c r="I573" s="241"/>
      <c r="J573" s="41"/>
      <c r="K573" s="41"/>
      <c r="L573" s="45"/>
      <c r="M573" s="242"/>
      <c r="N573" s="243"/>
      <c r="O573" s="92"/>
      <c r="P573" s="92"/>
      <c r="Q573" s="92"/>
      <c r="R573" s="92"/>
      <c r="S573" s="92"/>
      <c r="T573" s="92"/>
      <c r="U573" s="93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160</v>
      </c>
      <c r="AU573" s="18" t="s">
        <v>88</v>
      </c>
    </row>
    <row r="574" s="2" customFormat="1">
      <c r="A574" s="39"/>
      <c r="B574" s="40"/>
      <c r="C574" s="41"/>
      <c r="D574" s="268" t="s">
        <v>229</v>
      </c>
      <c r="E574" s="41"/>
      <c r="F574" s="269" t="s">
        <v>734</v>
      </c>
      <c r="G574" s="41"/>
      <c r="H574" s="41"/>
      <c r="I574" s="241"/>
      <c r="J574" s="41"/>
      <c r="K574" s="41"/>
      <c r="L574" s="45"/>
      <c r="M574" s="242"/>
      <c r="N574" s="243"/>
      <c r="O574" s="92"/>
      <c r="P574" s="92"/>
      <c r="Q574" s="92"/>
      <c r="R574" s="92"/>
      <c r="S574" s="92"/>
      <c r="T574" s="92"/>
      <c r="U574" s="93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229</v>
      </c>
      <c r="AU574" s="18" t="s">
        <v>88</v>
      </c>
    </row>
    <row r="575" s="2" customFormat="1">
      <c r="A575" s="39"/>
      <c r="B575" s="40"/>
      <c r="C575" s="41"/>
      <c r="D575" s="239" t="s">
        <v>231</v>
      </c>
      <c r="E575" s="41"/>
      <c r="F575" s="270" t="s">
        <v>477</v>
      </c>
      <c r="G575" s="41"/>
      <c r="H575" s="41"/>
      <c r="I575" s="241"/>
      <c r="J575" s="41"/>
      <c r="K575" s="41"/>
      <c r="L575" s="45"/>
      <c r="M575" s="242"/>
      <c r="N575" s="243"/>
      <c r="O575" s="92"/>
      <c r="P575" s="92"/>
      <c r="Q575" s="92"/>
      <c r="R575" s="92"/>
      <c r="S575" s="92"/>
      <c r="T575" s="92"/>
      <c r="U575" s="93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231</v>
      </c>
      <c r="AU575" s="18" t="s">
        <v>88</v>
      </c>
    </row>
    <row r="576" s="13" customFormat="1">
      <c r="A576" s="13"/>
      <c r="B576" s="244"/>
      <c r="C576" s="245"/>
      <c r="D576" s="239" t="s">
        <v>161</v>
      </c>
      <c r="E576" s="246" t="s">
        <v>1</v>
      </c>
      <c r="F576" s="247" t="s">
        <v>735</v>
      </c>
      <c r="G576" s="245"/>
      <c r="H576" s="248">
        <v>0.997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2"/>
      <c r="U576" s="25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4" t="s">
        <v>161</v>
      </c>
      <c r="AU576" s="254" t="s">
        <v>88</v>
      </c>
      <c r="AV576" s="13" t="s">
        <v>88</v>
      </c>
      <c r="AW576" s="13" t="s">
        <v>35</v>
      </c>
      <c r="AX576" s="13" t="s">
        <v>79</v>
      </c>
      <c r="AY576" s="254" t="s">
        <v>151</v>
      </c>
    </row>
    <row r="577" s="13" customFormat="1">
      <c r="A577" s="13"/>
      <c r="B577" s="244"/>
      <c r="C577" s="245"/>
      <c r="D577" s="239" t="s">
        <v>161</v>
      </c>
      <c r="E577" s="246" t="s">
        <v>1</v>
      </c>
      <c r="F577" s="247" t="s">
        <v>736</v>
      </c>
      <c r="G577" s="245"/>
      <c r="H577" s="248">
        <v>1.008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2"/>
      <c r="U577" s="25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4" t="s">
        <v>161</v>
      </c>
      <c r="AU577" s="254" t="s">
        <v>88</v>
      </c>
      <c r="AV577" s="13" t="s">
        <v>88</v>
      </c>
      <c r="AW577" s="13" t="s">
        <v>35</v>
      </c>
      <c r="AX577" s="13" t="s">
        <v>79</v>
      </c>
      <c r="AY577" s="254" t="s">
        <v>151</v>
      </c>
    </row>
    <row r="578" s="15" customFormat="1">
      <c r="A578" s="15"/>
      <c r="B578" s="271"/>
      <c r="C578" s="272"/>
      <c r="D578" s="239" t="s">
        <v>161</v>
      </c>
      <c r="E578" s="273" t="s">
        <v>1</v>
      </c>
      <c r="F578" s="274" t="s">
        <v>236</v>
      </c>
      <c r="G578" s="272"/>
      <c r="H578" s="275">
        <v>2.0049999999999999</v>
      </c>
      <c r="I578" s="276"/>
      <c r="J578" s="272"/>
      <c r="K578" s="272"/>
      <c r="L578" s="277"/>
      <c r="M578" s="278"/>
      <c r="N578" s="279"/>
      <c r="O578" s="279"/>
      <c r="P578" s="279"/>
      <c r="Q578" s="279"/>
      <c r="R578" s="279"/>
      <c r="S578" s="279"/>
      <c r="T578" s="279"/>
      <c r="U578" s="280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81" t="s">
        <v>161</v>
      </c>
      <c r="AU578" s="281" t="s">
        <v>88</v>
      </c>
      <c r="AV578" s="15" t="s">
        <v>172</v>
      </c>
      <c r="AW578" s="15" t="s">
        <v>35</v>
      </c>
      <c r="AX578" s="15" t="s">
        <v>86</v>
      </c>
      <c r="AY578" s="281" t="s">
        <v>151</v>
      </c>
    </row>
    <row r="579" s="2" customFormat="1" ht="24.15" customHeight="1">
      <c r="A579" s="39"/>
      <c r="B579" s="40"/>
      <c r="C579" s="226" t="s">
        <v>737</v>
      </c>
      <c r="D579" s="226" t="s">
        <v>154</v>
      </c>
      <c r="E579" s="227" t="s">
        <v>738</v>
      </c>
      <c r="F579" s="228" t="s">
        <v>739</v>
      </c>
      <c r="G579" s="229" t="s">
        <v>226</v>
      </c>
      <c r="H579" s="230">
        <v>496.08300000000003</v>
      </c>
      <c r="I579" s="231"/>
      <c r="J579" s="232">
        <f>ROUND(I579*H579,2)</f>
        <v>0</v>
      </c>
      <c r="K579" s="228" t="s">
        <v>227</v>
      </c>
      <c r="L579" s="45"/>
      <c r="M579" s="233" t="s">
        <v>1</v>
      </c>
      <c r="N579" s="234" t="s">
        <v>44</v>
      </c>
      <c r="O579" s="92"/>
      <c r="P579" s="235">
        <f>O579*H579</f>
        <v>0</v>
      </c>
      <c r="Q579" s="235">
        <v>0.00068999999999999997</v>
      </c>
      <c r="R579" s="235">
        <f>Q579*H579</f>
        <v>0.34229726999999999</v>
      </c>
      <c r="S579" s="235">
        <v>0</v>
      </c>
      <c r="T579" s="235">
        <f>S579*H579</f>
        <v>0</v>
      </c>
      <c r="U579" s="236" t="s">
        <v>1</v>
      </c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7" t="s">
        <v>172</v>
      </c>
      <c r="AT579" s="237" t="s">
        <v>154</v>
      </c>
      <c r="AU579" s="237" t="s">
        <v>88</v>
      </c>
      <c r="AY579" s="18" t="s">
        <v>151</v>
      </c>
      <c r="BE579" s="238">
        <f>IF(N579="základní",J579,0)</f>
        <v>0</v>
      </c>
      <c r="BF579" s="238">
        <f>IF(N579="snížená",J579,0)</f>
        <v>0</v>
      </c>
      <c r="BG579" s="238">
        <f>IF(N579="zákl. přenesená",J579,0)</f>
        <v>0</v>
      </c>
      <c r="BH579" s="238">
        <f>IF(N579="sníž. přenesená",J579,0)</f>
        <v>0</v>
      </c>
      <c r="BI579" s="238">
        <f>IF(N579="nulová",J579,0)</f>
        <v>0</v>
      </c>
      <c r="BJ579" s="18" t="s">
        <v>86</v>
      </c>
      <c r="BK579" s="238">
        <f>ROUND(I579*H579,2)</f>
        <v>0</v>
      </c>
      <c r="BL579" s="18" t="s">
        <v>172</v>
      </c>
      <c r="BM579" s="237" t="s">
        <v>740</v>
      </c>
    </row>
    <row r="580" s="2" customFormat="1">
      <c r="A580" s="39"/>
      <c r="B580" s="40"/>
      <c r="C580" s="41"/>
      <c r="D580" s="239" t="s">
        <v>160</v>
      </c>
      <c r="E580" s="41"/>
      <c r="F580" s="240" t="s">
        <v>739</v>
      </c>
      <c r="G580" s="41"/>
      <c r="H580" s="41"/>
      <c r="I580" s="241"/>
      <c r="J580" s="41"/>
      <c r="K580" s="41"/>
      <c r="L580" s="45"/>
      <c r="M580" s="242"/>
      <c r="N580" s="243"/>
      <c r="O580" s="92"/>
      <c r="P580" s="92"/>
      <c r="Q580" s="92"/>
      <c r="R580" s="92"/>
      <c r="S580" s="92"/>
      <c r="T580" s="92"/>
      <c r="U580" s="93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160</v>
      </c>
      <c r="AU580" s="18" t="s">
        <v>88</v>
      </c>
    </row>
    <row r="581" s="2" customFormat="1">
      <c r="A581" s="39"/>
      <c r="B581" s="40"/>
      <c r="C581" s="41"/>
      <c r="D581" s="268" t="s">
        <v>229</v>
      </c>
      <c r="E581" s="41"/>
      <c r="F581" s="269" t="s">
        <v>741</v>
      </c>
      <c r="G581" s="41"/>
      <c r="H581" s="41"/>
      <c r="I581" s="241"/>
      <c r="J581" s="41"/>
      <c r="K581" s="41"/>
      <c r="L581" s="45"/>
      <c r="M581" s="242"/>
      <c r="N581" s="243"/>
      <c r="O581" s="92"/>
      <c r="P581" s="92"/>
      <c r="Q581" s="92"/>
      <c r="R581" s="92"/>
      <c r="S581" s="92"/>
      <c r="T581" s="92"/>
      <c r="U581" s="93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229</v>
      </c>
      <c r="AU581" s="18" t="s">
        <v>88</v>
      </c>
    </row>
    <row r="582" s="2" customFormat="1">
      <c r="A582" s="39"/>
      <c r="B582" s="40"/>
      <c r="C582" s="41"/>
      <c r="D582" s="239" t="s">
        <v>231</v>
      </c>
      <c r="E582" s="41"/>
      <c r="F582" s="270" t="s">
        <v>232</v>
      </c>
      <c r="G582" s="41"/>
      <c r="H582" s="41"/>
      <c r="I582" s="241"/>
      <c r="J582" s="41"/>
      <c r="K582" s="41"/>
      <c r="L582" s="45"/>
      <c r="M582" s="242"/>
      <c r="N582" s="243"/>
      <c r="O582" s="92"/>
      <c r="P582" s="92"/>
      <c r="Q582" s="92"/>
      <c r="R582" s="92"/>
      <c r="S582" s="92"/>
      <c r="T582" s="92"/>
      <c r="U582" s="93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231</v>
      </c>
      <c r="AU582" s="18" t="s">
        <v>88</v>
      </c>
    </row>
    <row r="583" s="14" customFormat="1">
      <c r="A583" s="14"/>
      <c r="B583" s="255"/>
      <c r="C583" s="256"/>
      <c r="D583" s="239" t="s">
        <v>161</v>
      </c>
      <c r="E583" s="257" t="s">
        <v>1</v>
      </c>
      <c r="F583" s="258" t="s">
        <v>742</v>
      </c>
      <c r="G583" s="256"/>
      <c r="H583" s="257" t="s">
        <v>1</v>
      </c>
      <c r="I583" s="259"/>
      <c r="J583" s="256"/>
      <c r="K583" s="256"/>
      <c r="L583" s="260"/>
      <c r="M583" s="261"/>
      <c r="N583" s="262"/>
      <c r="O583" s="262"/>
      <c r="P583" s="262"/>
      <c r="Q583" s="262"/>
      <c r="R583" s="262"/>
      <c r="S583" s="262"/>
      <c r="T583" s="262"/>
      <c r="U583" s="263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4" t="s">
        <v>161</v>
      </c>
      <c r="AU583" s="264" t="s">
        <v>88</v>
      </c>
      <c r="AV583" s="14" t="s">
        <v>86</v>
      </c>
      <c r="AW583" s="14" t="s">
        <v>35</v>
      </c>
      <c r="AX583" s="14" t="s">
        <v>79</v>
      </c>
      <c r="AY583" s="264" t="s">
        <v>151</v>
      </c>
    </row>
    <row r="584" s="13" customFormat="1">
      <c r="A584" s="13"/>
      <c r="B584" s="244"/>
      <c r="C584" s="245"/>
      <c r="D584" s="239" t="s">
        <v>161</v>
      </c>
      <c r="E584" s="246" t="s">
        <v>1</v>
      </c>
      <c r="F584" s="247" t="s">
        <v>743</v>
      </c>
      <c r="G584" s="245"/>
      <c r="H584" s="248">
        <v>462.85000000000002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2"/>
      <c r="U584" s="25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4" t="s">
        <v>161</v>
      </c>
      <c r="AU584" s="254" t="s">
        <v>88</v>
      </c>
      <c r="AV584" s="13" t="s">
        <v>88</v>
      </c>
      <c r="AW584" s="13" t="s">
        <v>35</v>
      </c>
      <c r="AX584" s="13" t="s">
        <v>79</v>
      </c>
      <c r="AY584" s="254" t="s">
        <v>151</v>
      </c>
    </row>
    <row r="585" s="14" customFormat="1">
      <c r="A585" s="14"/>
      <c r="B585" s="255"/>
      <c r="C585" s="256"/>
      <c r="D585" s="239" t="s">
        <v>161</v>
      </c>
      <c r="E585" s="257" t="s">
        <v>1</v>
      </c>
      <c r="F585" s="258" t="s">
        <v>744</v>
      </c>
      <c r="G585" s="256"/>
      <c r="H585" s="257" t="s">
        <v>1</v>
      </c>
      <c r="I585" s="259"/>
      <c r="J585" s="256"/>
      <c r="K585" s="256"/>
      <c r="L585" s="260"/>
      <c r="M585" s="261"/>
      <c r="N585" s="262"/>
      <c r="O585" s="262"/>
      <c r="P585" s="262"/>
      <c r="Q585" s="262"/>
      <c r="R585" s="262"/>
      <c r="S585" s="262"/>
      <c r="T585" s="262"/>
      <c r="U585" s="263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4" t="s">
        <v>161</v>
      </c>
      <c r="AU585" s="264" t="s">
        <v>88</v>
      </c>
      <c r="AV585" s="14" t="s">
        <v>86</v>
      </c>
      <c r="AW585" s="14" t="s">
        <v>35</v>
      </c>
      <c r="AX585" s="14" t="s">
        <v>79</v>
      </c>
      <c r="AY585" s="264" t="s">
        <v>151</v>
      </c>
    </row>
    <row r="586" s="13" customFormat="1">
      <c r="A586" s="13"/>
      <c r="B586" s="244"/>
      <c r="C586" s="245"/>
      <c r="D586" s="239" t="s">
        <v>161</v>
      </c>
      <c r="E586" s="246" t="s">
        <v>1</v>
      </c>
      <c r="F586" s="247" t="s">
        <v>745</v>
      </c>
      <c r="G586" s="245"/>
      <c r="H586" s="248">
        <v>33.232999999999997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2"/>
      <c r="U586" s="25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4" t="s">
        <v>161</v>
      </c>
      <c r="AU586" s="254" t="s">
        <v>88</v>
      </c>
      <c r="AV586" s="13" t="s">
        <v>88</v>
      </c>
      <c r="AW586" s="13" t="s">
        <v>35</v>
      </c>
      <c r="AX586" s="13" t="s">
        <v>79</v>
      </c>
      <c r="AY586" s="254" t="s">
        <v>151</v>
      </c>
    </row>
    <row r="587" s="15" customFormat="1">
      <c r="A587" s="15"/>
      <c r="B587" s="271"/>
      <c r="C587" s="272"/>
      <c r="D587" s="239" t="s">
        <v>161</v>
      </c>
      <c r="E587" s="273" t="s">
        <v>1</v>
      </c>
      <c r="F587" s="274" t="s">
        <v>236</v>
      </c>
      <c r="G587" s="272"/>
      <c r="H587" s="275">
        <v>496.08300000000003</v>
      </c>
      <c r="I587" s="276"/>
      <c r="J587" s="272"/>
      <c r="K587" s="272"/>
      <c r="L587" s="277"/>
      <c r="M587" s="278"/>
      <c r="N587" s="279"/>
      <c r="O587" s="279"/>
      <c r="P587" s="279"/>
      <c r="Q587" s="279"/>
      <c r="R587" s="279"/>
      <c r="S587" s="279"/>
      <c r="T587" s="279"/>
      <c r="U587" s="280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81" t="s">
        <v>161</v>
      </c>
      <c r="AU587" s="281" t="s">
        <v>88</v>
      </c>
      <c r="AV587" s="15" t="s">
        <v>172</v>
      </c>
      <c r="AW587" s="15" t="s">
        <v>35</v>
      </c>
      <c r="AX587" s="15" t="s">
        <v>86</v>
      </c>
      <c r="AY587" s="281" t="s">
        <v>151</v>
      </c>
    </row>
    <row r="588" s="2" customFormat="1" ht="24.15" customHeight="1">
      <c r="A588" s="39"/>
      <c r="B588" s="40"/>
      <c r="C588" s="226" t="s">
        <v>746</v>
      </c>
      <c r="D588" s="226" t="s">
        <v>154</v>
      </c>
      <c r="E588" s="227" t="s">
        <v>747</v>
      </c>
      <c r="F588" s="228" t="s">
        <v>748</v>
      </c>
      <c r="G588" s="229" t="s">
        <v>582</v>
      </c>
      <c r="H588" s="230">
        <v>2</v>
      </c>
      <c r="I588" s="231"/>
      <c r="J588" s="232">
        <f>ROUND(I588*H588,2)</f>
        <v>0</v>
      </c>
      <c r="K588" s="228" t="s">
        <v>227</v>
      </c>
      <c r="L588" s="45"/>
      <c r="M588" s="233" t="s">
        <v>1</v>
      </c>
      <c r="N588" s="234" t="s">
        <v>44</v>
      </c>
      <c r="O588" s="92"/>
      <c r="P588" s="235">
        <f>O588*H588</f>
        <v>0</v>
      </c>
      <c r="Q588" s="235">
        <v>0.13095999999999999</v>
      </c>
      <c r="R588" s="235">
        <f>Q588*H588</f>
        <v>0.26191999999999999</v>
      </c>
      <c r="S588" s="235">
        <v>0</v>
      </c>
      <c r="T588" s="235">
        <f>S588*H588</f>
        <v>0</v>
      </c>
      <c r="U588" s="236" t="s">
        <v>1</v>
      </c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7" t="s">
        <v>172</v>
      </c>
      <c r="AT588" s="237" t="s">
        <v>154</v>
      </c>
      <c r="AU588" s="237" t="s">
        <v>88</v>
      </c>
      <c r="AY588" s="18" t="s">
        <v>151</v>
      </c>
      <c r="BE588" s="238">
        <f>IF(N588="základní",J588,0)</f>
        <v>0</v>
      </c>
      <c r="BF588" s="238">
        <f>IF(N588="snížená",J588,0)</f>
        <v>0</v>
      </c>
      <c r="BG588" s="238">
        <f>IF(N588="zákl. přenesená",J588,0)</f>
        <v>0</v>
      </c>
      <c r="BH588" s="238">
        <f>IF(N588="sníž. přenesená",J588,0)</f>
        <v>0</v>
      </c>
      <c r="BI588" s="238">
        <f>IF(N588="nulová",J588,0)</f>
        <v>0</v>
      </c>
      <c r="BJ588" s="18" t="s">
        <v>86</v>
      </c>
      <c r="BK588" s="238">
        <f>ROUND(I588*H588,2)</f>
        <v>0</v>
      </c>
      <c r="BL588" s="18" t="s">
        <v>172</v>
      </c>
      <c r="BM588" s="237" t="s">
        <v>749</v>
      </c>
    </row>
    <row r="589" s="2" customFormat="1">
      <c r="A589" s="39"/>
      <c r="B589" s="40"/>
      <c r="C589" s="41"/>
      <c r="D589" s="239" t="s">
        <v>160</v>
      </c>
      <c r="E589" s="41"/>
      <c r="F589" s="240" t="s">
        <v>748</v>
      </c>
      <c r="G589" s="41"/>
      <c r="H589" s="41"/>
      <c r="I589" s="241"/>
      <c r="J589" s="41"/>
      <c r="K589" s="41"/>
      <c r="L589" s="45"/>
      <c r="M589" s="242"/>
      <c r="N589" s="243"/>
      <c r="O589" s="92"/>
      <c r="P589" s="92"/>
      <c r="Q589" s="92"/>
      <c r="R589" s="92"/>
      <c r="S589" s="92"/>
      <c r="T589" s="92"/>
      <c r="U589" s="93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160</v>
      </c>
      <c r="AU589" s="18" t="s">
        <v>88</v>
      </c>
    </row>
    <row r="590" s="2" customFormat="1">
      <c r="A590" s="39"/>
      <c r="B590" s="40"/>
      <c r="C590" s="41"/>
      <c r="D590" s="268" t="s">
        <v>229</v>
      </c>
      <c r="E590" s="41"/>
      <c r="F590" s="269" t="s">
        <v>750</v>
      </c>
      <c r="G590" s="41"/>
      <c r="H590" s="41"/>
      <c r="I590" s="241"/>
      <c r="J590" s="41"/>
      <c r="K590" s="41"/>
      <c r="L590" s="45"/>
      <c r="M590" s="242"/>
      <c r="N590" s="243"/>
      <c r="O590" s="92"/>
      <c r="P590" s="92"/>
      <c r="Q590" s="92"/>
      <c r="R590" s="92"/>
      <c r="S590" s="92"/>
      <c r="T590" s="92"/>
      <c r="U590" s="93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229</v>
      </c>
      <c r="AU590" s="18" t="s">
        <v>88</v>
      </c>
    </row>
    <row r="591" s="14" customFormat="1">
      <c r="A591" s="14"/>
      <c r="B591" s="255"/>
      <c r="C591" s="256"/>
      <c r="D591" s="239" t="s">
        <v>161</v>
      </c>
      <c r="E591" s="257" t="s">
        <v>1</v>
      </c>
      <c r="F591" s="258" t="s">
        <v>751</v>
      </c>
      <c r="G591" s="256"/>
      <c r="H591" s="257" t="s">
        <v>1</v>
      </c>
      <c r="I591" s="259"/>
      <c r="J591" s="256"/>
      <c r="K591" s="256"/>
      <c r="L591" s="260"/>
      <c r="M591" s="261"/>
      <c r="N591" s="262"/>
      <c r="O591" s="262"/>
      <c r="P591" s="262"/>
      <c r="Q591" s="262"/>
      <c r="R591" s="262"/>
      <c r="S591" s="262"/>
      <c r="T591" s="262"/>
      <c r="U591" s="263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4" t="s">
        <v>161</v>
      </c>
      <c r="AU591" s="264" t="s">
        <v>88</v>
      </c>
      <c r="AV591" s="14" t="s">
        <v>86</v>
      </c>
      <c r="AW591" s="14" t="s">
        <v>35</v>
      </c>
      <c r="AX591" s="14" t="s">
        <v>79</v>
      </c>
      <c r="AY591" s="264" t="s">
        <v>151</v>
      </c>
    </row>
    <row r="592" s="13" customFormat="1">
      <c r="A592" s="13"/>
      <c r="B592" s="244"/>
      <c r="C592" s="245"/>
      <c r="D592" s="239" t="s">
        <v>161</v>
      </c>
      <c r="E592" s="246" t="s">
        <v>1</v>
      </c>
      <c r="F592" s="247" t="s">
        <v>88</v>
      </c>
      <c r="G592" s="245"/>
      <c r="H592" s="248">
        <v>2</v>
      </c>
      <c r="I592" s="249"/>
      <c r="J592" s="245"/>
      <c r="K592" s="245"/>
      <c r="L592" s="250"/>
      <c r="M592" s="251"/>
      <c r="N592" s="252"/>
      <c r="O592" s="252"/>
      <c r="P592" s="252"/>
      <c r="Q592" s="252"/>
      <c r="R592" s="252"/>
      <c r="S592" s="252"/>
      <c r="T592" s="252"/>
      <c r="U592" s="25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4" t="s">
        <v>161</v>
      </c>
      <c r="AU592" s="254" t="s">
        <v>88</v>
      </c>
      <c r="AV592" s="13" t="s">
        <v>88</v>
      </c>
      <c r="AW592" s="13" t="s">
        <v>35</v>
      </c>
      <c r="AX592" s="13" t="s">
        <v>86</v>
      </c>
      <c r="AY592" s="254" t="s">
        <v>151</v>
      </c>
    </row>
    <row r="593" s="2" customFormat="1" ht="16.5" customHeight="1">
      <c r="A593" s="39"/>
      <c r="B593" s="40"/>
      <c r="C593" s="293" t="s">
        <v>752</v>
      </c>
      <c r="D593" s="293" t="s">
        <v>382</v>
      </c>
      <c r="E593" s="294" t="s">
        <v>753</v>
      </c>
      <c r="F593" s="295" t="s">
        <v>754</v>
      </c>
      <c r="G593" s="296" t="s">
        <v>582</v>
      </c>
      <c r="H593" s="297">
        <v>2</v>
      </c>
      <c r="I593" s="298"/>
      <c r="J593" s="299">
        <f>ROUND(I593*H593,2)</f>
        <v>0</v>
      </c>
      <c r="K593" s="295" t="s">
        <v>227</v>
      </c>
      <c r="L593" s="300"/>
      <c r="M593" s="301" t="s">
        <v>1</v>
      </c>
      <c r="N593" s="302" t="s">
        <v>44</v>
      </c>
      <c r="O593" s="92"/>
      <c r="P593" s="235">
        <f>O593*H593</f>
        <v>0</v>
      </c>
      <c r="Q593" s="235">
        <v>0.12</v>
      </c>
      <c r="R593" s="235">
        <f>Q593*H593</f>
        <v>0.23999999999999999</v>
      </c>
      <c r="S593" s="235">
        <v>0</v>
      </c>
      <c r="T593" s="235">
        <f>S593*H593</f>
        <v>0</v>
      </c>
      <c r="U593" s="236" t="s">
        <v>1</v>
      </c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7" t="s">
        <v>287</v>
      </c>
      <c r="AT593" s="237" t="s">
        <v>382</v>
      </c>
      <c r="AU593" s="237" t="s">
        <v>88</v>
      </c>
      <c r="AY593" s="18" t="s">
        <v>151</v>
      </c>
      <c r="BE593" s="238">
        <f>IF(N593="základní",J593,0)</f>
        <v>0</v>
      </c>
      <c r="BF593" s="238">
        <f>IF(N593="snížená",J593,0)</f>
        <v>0</v>
      </c>
      <c r="BG593" s="238">
        <f>IF(N593="zákl. přenesená",J593,0)</f>
        <v>0</v>
      </c>
      <c r="BH593" s="238">
        <f>IF(N593="sníž. přenesená",J593,0)</f>
        <v>0</v>
      </c>
      <c r="BI593" s="238">
        <f>IF(N593="nulová",J593,0)</f>
        <v>0</v>
      </c>
      <c r="BJ593" s="18" t="s">
        <v>86</v>
      </c>
      <c r="BK593" s="238">
        <f>ROUND(I593*H593,2)</f>
        <v>0</v>
      </c>
      <c r="BL593" s="18" t="s">
        <v>172</v>
      </c>
      <c r="BM593" s="237" t="s">
        <v>755</v>
      </c>
    </row>
    <row r="594" s="2" customFormat="1">
      <c r="A594" s="39"/>
      <c r="B594" s="40"/>
      <c r="C594" s="41"/>
      <c r="D594" s="239" t="s">
        <v>160</v>
      </c>
      <c r="E594" s="41"/>
      <c r="F594" s="240" t="s">
        <v>754</v>
      </c>
      <c r="G594" s="41"/>
      <c r="H594" s="41"/>
      <c r="I594" s="241"/>
      <c r="J594" s="41"/>
      <c r="K594" s="41"/>
      <c r="L594" s="45"/>
      <c r="M594" s="242"/>
      <c r="N594" s="243"/>
      <c r="O594" s="92"/>
      <c r="P594" s="92"/>
      <c r="Q594" s="92"/>
      <c r="R594" s="92"/>
      <c r="S594" s="92"/>
      <c r="T594" s="92"/>
      <c r="U594" s="93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160</v>
      </c>
      <c r="AU594" s="18" t="s">
        <v>88</v>
      </c>
    </row>
    <row r="595" s="2" customFormat="1" ht="21.75" customHeight="1">
      <c r="A595" s="39"/>
      <c r="B595" s="40"/>
      <c r="C595" s="226" t="s">
        <v>756</v>
      </c>
      <c r="D595" s="226" t="s">
        <v>154</v>
      </c>
      <c r="E595" s="227" t="s">
        <v>757</v>
      </c>
      <c r="F595" s="228" t="s">
        <v>758</v>
      </c>
      <c r="G595" s="229" t="s">
        <v>759</v>
      </c>
      <c r="H595" s="230">
        <v>1</v>
      </c>
      <c r="I595" s="231"/>
      <c r="J595" s="232">
        <f>ROUND(I595*H595,2)</f>
        <v>0</v>
      </c>
      <c r="K595" s="228" t="s">
        <v>1</v>
      </c>
      <c r="L595" s="45"/>
      <c r="M595" s="233" t="s">
        <v>1</v>
      </c>
      <c r="N595" s="234" t="s">
        <v>44</v>
      </c>
      <c r="O595" s="92"/>
      <c r="P595" s="235">
        <f>O595*H595</f>
        <v>0</v>
      </c>
      <c r="Q595" s="235">
        <v>0</v>
      </c>
      <c r="R595" s="235">
        <f>Q595*H595</f>
        <v>0</v>
      </c>
      <c r="S595" s="235">
        <v>0</v>
      </c>
      <c r="T595" s="235">
        <f>S595*H595</f>
        <v>0</v>
      </c>
      <c r="U595" s="236" t="s">
        <v>1</v>
      </c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7" t="s">
        <v>172</v>
      </c>
      <c r="AT595" s="237" t="s">
        <v>154</v>
      </c>
      <c r="AU595" s="237" t="s">
        <v>88</v>
      </c>
      <c r="AY595" s="18" t="s">
        <v>151</v>
      </c>
      <c r="BE595" s="238">
        <f>IF(N595="základní",J595,0)</f>
        <v>0</v>
      </c>
      <c r="BF595" s="238">
        <f>IF(N595="snížená",J595,0)</f>
        <v>0</v>
      </c>
      <c r="BG595" s="238">
        <f>IF(N595="zákl. přenesená",J595,0)</f>
        <v>0</v>
      </c>
      <c r="BH595" s="238">
        <f>IF(N595="sníž. přenesená",J595,0)</f>
        <v>0</v>
      </c>
      <c r="BI595" s="238">
        <f>IF(N595="nulová",J595,0)</f>
        <v>0</v>
      </c>
      <c r="BJ595" s="18" t="s">
        <v>86</v>
      </c>
      <c r="BK595" s="238">
        <f>ROUND(I595*H595,2)</f>
        <v>0</v>
      </c>
      <c r="BL595" s="18" t="s">
        <v>172</v>
      </c>
      <c r="BM595" s="237" t="s">
        <v>760</v>
      </c>
    </row>
    <row r="596" s="2" customFormat="1">
      <c r="A596" s="39"/>
      <c r="B596" s="40"/>
      <c r="C596" s="41"/>
      <c r="D596" s="239" t="s">
        <v>160</v>
      </c>
      <c r="E596" s="41"/>
      <c r="F596" s="240" t="s">
        <v>758</v>
      </c>
      <c r="G596" s="41"/>
      <c r="H596" s="41"/>
      <c r="I596" s="241"/>
      <c r="J596" s="41"/>
      <c r="K596" s="41"/>
      <c r="L596" s="45"/>
      <c r="M596" s="242"/>
      <c r="N596" s="243"/>
      <c r="O596" s="92"/>
      <c r="P596" s="92"/>
      <c r="Q596" s="92"/>
      <c r="R596" s="92"/>
      <c r="S596" s="92"/>
      <c r="T596" s="92"/>
      <c r="U596" s="93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160</v>
      </c>
      <c r="AU596" s="18" t="s">
        <v>88</v>
      </c>
    </row>
    <row r="597" s="14" customFormat="1">
      <c r="A597" s="14"/>
      <c r="B597" s="255"/>
      <c r="C597" s="256"/>
      <c r="D597" s="239" t="s">
        <v>161</v>
      </c>
      <c r="E597" s="257" t="s">
        <v>1</v>
      </c>
      <c r="F597" s="258" t="s">
        <v>761</v>
      </c>
      <c r="G597" s="256"/>
      <c r="H597" s="257" t="s">
        <v>1</v>
      </c>
      <c r="I597" s="259"/>
      <c r="J597" s="256"/>
      <c r="K597" s="256"/>
      <c r="L597" s="260"/>
      <c r="M597" s="261"/>
      <c r="N597" s="262"/>
      <c r="O597" s="262"/>
      <c r="P597" s="262"/>
      <c r="Q597" s="262"/>
      <c r="R597" s="262"/>
      <c r="S597" s="262"/>
      <c r="T597" s="262"/>
      <c r="U597" s="263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4" t="s">
        <v>161</v>
      </c>
      <c r="AU597" s="264" t="s">
        <v>88</v>
      </c>
      <c r="AV597" s="14" t="s">
        <v>86</v>
      </c>
      <c r="AW597" s="14" t="s">
        <v>35</v>
      </c>
      <c r="AX597" s="14" t="s">
        <v>79</v>
      </c>
      <c r="AY597" s="264" t="s">
        <v>151</v>
      </c>
    </row>
    <row r="598" s="13" customFormat="1">
      <c r="A598" s="13"/>
      <c r="B598" s="244"/>
      <c r="C598" s="245"/>
      <c r="D598" s="239" t="s">
        <v>161</v>
      </c>
      <c r="E598" s="246" t="s">
        <v>1</v>
      </c>
      <c r="F598" s="247" t="s">
        <v>86</v>
      </c>
      <c r="G598" s="245"/>
      <c r="H598" s="248">
        <v>1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2"/>
      <c r="U598" s="25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4" t="s">
        <v>161</v>
      </c>
      <c r="AU598" s="254" t="s">
        <v>88</v>
      </c>
      <c r="AV598" s="13" t="s">
        <v>88</v>
      </c>
      <c r="AW598" s="13" t="s">
        <v>35</v>
      </c>
      <c r="AX598" s="13" t="s">
        <v>86</v>
      </c>
      <c r="AY598" s="254" t="s">
        <v>151</v>
      </c>
    </row>
    <row r="599" s="2" customFormat="1" ht="16.5" customHeight="1">
      <c r="A599" s="39"/>
      <c r="B599" s="40"/>
      <c r="C599" s="226" t="s">
        <v>762</v>
      </c>
      <c r="D599" s="226" t="s">
        <v>154</v>
      </c>
      <c r="E599" s="227" t="s">
        <v>763</v>
      </c>
      <c r="F599" s="228" t="s">
        <v>764</v>
      </c>
      <c r="G599" s="229" t="s">
        <v>186</v>
      </c>
      <c r="H599" s="230">
        <v>5</v>
      </c>
      <c r="I599" s="231"/>
      <c r="J599" s="232">
        <f>ROUND(I599*H599,2)</f>
        <v>0</v>
      </c>
      <c r="K599" s="228" t="s">
        <v>1</v>
      </c>
      <c r="L599" s="45"/>
      <c r="M599" s="233" t="s">
        <v>1</v>
      </c>
      <c r="N599" s="234" t="s">
        <v>44</v>
      </c>
      <c r="O599" s="92"/>
      <c r="P599" s="235">
        <f>O599*H599</f>
        <v>0</v>
      </c>
      <c r="Q599" s="235">
        <v>0</v>
      </c>
      <c r="R599" s="235">
        <f>Q599*H599</f>
        <v>0</v>
      </c>
      <c r="S599" s="235">
        <v>0</v>
      </c>
      <c r="T599" s="235">
        <f>S599*H599</f>
        <v>0</v>
      </c>
      <c r="U599" s="236" t="s">
        <v>1</v>
      </c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7" t="s">
        <v>172</v>
      </c>
      <c r="AT599" s="237" t="s">
        <v>154</v>
      </c>
      <c r="AU599" s="237" t="s">
        <v>88</v>
      </c>
      <c r="AY599" s="18" t="s">
        <v>151</v>
      </c>
      <c r="BE599" s="238">
        <f>IF(N599="základní",J599,0)</f>
        <v>0</v>
      </c>
      <c r="BF599" s="238">
        <f>IF(N599="snížená",J599,0)</f>
        <v>0</v>
      </c>
      <c r="BG599" s="238">
        <f>IF(N599="zákl. přenesená",J599,0)</f>
        <v>0</v>
      </c>
      <c r="BH599" s="238">
        <f>IF(N599="sníž. přenesená",J599,0)</f>
        <v>0</v>
      </c>
      <c r="BI599" s="238">
        <f>IF(N599="nulová",J599,0)</f>
        <v>0</v>
      </c>
      <c r="BJ599" s="18" t="s">
        <v>86</v>
      </c>
      <c r="BK599" s="238">
        <f>ROUND(I599*H599,2)</f>
        <v>0</v>
      </c>
      <c r="BL599" s="18" t="s">
        <v>172</v>
      </c>
      <c r="BM599" s="237" t="s">
        <v>765</v>
      </c>
    </row>
    <row r="600" s="2" customFormat="1">
      <c r="A600" s="39"/>
      <c r="B600" s="40"/>
      <c r="C600" s="41"/>
      <c r="D600" s="239" t="s">
        <v>160</v>
      </c>
      <c r="E600" s="41"/>
      <c r="F600" s="240" t="s">
        <v>764</v>
      </c>
      <c r="G600" s="41"/>
      <c r="H600" s="41"/>
      <c r="I600" s="241"/>
      <c r="J600" s="41"/>
      <c r="K600" s="41"/>
      <c r="L600" s="45"/>
      <c r="M600" s="242"/>
      <c r="N600" s="243"/>
      <c r="O600" s="92"/>
      <c r="P600" s="92"/>
      <c r="Q600" s="92"/>
      <c r="R600" s="92"/>
      <c r="S600" s="92"/>
      <c r="T600" s="92"/>
      <c r="U600" s="93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160</v>
      </c>
      <c r="AU600" s="18" t="s">
        <v>88</v>
      </c>
    </row>
    <row r="601" s="2" customFormat="1" ht="16.5" customHeight="1">
      <c r="A601" s="39"/>
      <c r="B601" s="40"/>
      <c r="C601" s="226" t="s">
        <v>766</v>
      </c>
      <c r="D601" s="226" t="s">
        <v>154</v>
      </c>
      <c r="E601" s="227" t="s">
        <v>767</v>
      </c>
      <c r="F601" s="228" t="s">
        <v>768</v>
      </c>
      <c r="G601" s="229" t="s">
        <v>186</v>
      </c>
      <c r="H601" s="230">
        <v>14</v>
      </c>
      <c r="I601" s="231"/>
      <c r="J601" s="232">
        <f>ROUND(I601*H601,2)</f>
        <v>0</v>
      </c>
      <c r="K601" s="228" t="s">
        <v>1</v>
      </c>
      <c r="L601" s="45"/>
      <c r="M601" s="233" t="s">
        <v>1</v>
      </c>
      <c r="N601" s="234" t="s">
        <v>44</v>
      </c>
      <c r="O601" s="92"/>
      <c r="P601" s="235">
        <f>O601*H601</f>
        <v>0</v>
      </c>
      <c r="Q601" s="235">
        <v>0</v>
      </c>
      <c r="R601" s="235">
        <f>Q601*H601</f>
        <v>0</v>
      </c>
      <c r="S601" s="235">
        <v>0</v>
      </c>
      <c r="T601" s="235">
        <f>S601*H601</f>
        <v>0</v>
      </c>
      <c r="U601" s="236" t="s">
        <v>1</v>
      </c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7" t="s">
        <v>172</v>
      </c>
      <c r="AT601" s="237" t="s">
        <v>154</v>
      </c>
      <c r="AU601" s="237" t="s">
        <v>88</v>
      </c>
      <c r="AY601" s="18" t="s">
        <v>151</v>
      </c>
      <c r="BE601" s="238">
        <f>IF(N601="základní",J601,0)</f>
        <v>0</v>
      </c>
      <c r="BF601" s="238">
        <f>IF(N601="snížená",J601,0)</f>
        <v>0</v>
      </c>
      <c r="BG601" s="238">
        <f>IF(N601="zákl. přenesená",J601,0)</f>
        <v>0</v>
      </c>
      <c r="BH601" s="238">
        <f>IF(N601="sníž. přenesená",J601,0)</f>
        <v>0</v>
      </c>
      <c r="BI601" s="238">
        <f>IF(N601="nulová",J601,0)</f>
        <v>0</v>
      </c>
      <c r="BJ601" s="18" t="s">
        <v>86</v>
      </c>
      <c r="BK601" s="238">
        <f>ROUND(I601*H601,2)</f>
        <v>0</v>
      </c>
      <c r="BL601" s="18" t="s">
        <v>172</v>
      </c>
      <c r="BM601" s="237" t="s">
        <v>769</v>
      </c>
    </row>
    <row r="602" s="2" customFormat="1">
      <c r="A602" s="39"/>
      <c r="B602" s="40"/>
      <c r="C602" s="41"/>
      <c r="D602" s="239" t="s">
        <v>160</v>
      </c>
      <c r="E602" s="41"/>
      <c r="F602" s="240" t="s">
        <v>768</v>
      </c>
      <c r="G602" s="41"/>
      <c r="H602" s="41"/>
      <c r="I602" s="241"/>
      <c r="J602" s="41"/>
      <c r="K602" s="41"/>
      <c r="L602" s="45"/>
      <c r="M602" s="242"/>
      <c r="N602" s="243"/>
      <c r="O602" s="92"/>
      <c r="P602" s="92"/>
      <c r="Q602" s="92"/>
      <c r="R602" s="92"/>
      <c r="S602" s="92"/>
      <c r="T602" s="92"/>
      <c r="U602" s="93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160</v>
      </c>
      <c r="AU602" s="18" t="s">
        <v>88</v>
      </c>
    </row>
    <row r="603" s="14" customFormat="1">
      <c r="A603" s="14"/>
      <c r="B603" s="255"/>
      <c r="C603" s="256"/>
      <c r="D603" s="239" t="s">
        <v>161</v>
      </c>
      <c r="E603" s="257" t="s">
        <v>1</v>
      </c>
      <c r="F603" s="258" t="s">
        <v>770</v>
      </c>
      <c r="G603" s="256"/>
      <c r="H603" s="257" t="s">
        <v>1</v>
      </c>
      <c r="I603" s="259"/>
      <c r="J603" s="256"/>
      <c r="K603" s="256"/>
      <c r="L603" s="260"/>
      <c r="M603" s="261"/>
      <c r="N603" s="262"/>
      <c r="O603" s="262"/>
      <c r="P603" s="262"/>
      <c r="Q603" s="262"/>
      <c r="R603" s="262"/>
      <c r="S603" s="262"/>
      <c r="T603" s="262"/>
      <c r="U603" s="263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4" t="s">
        <v>161</v>
      </c>
      <c r="AU603" s="264" t="s">
        <v>88</v>
      </c>
      <c r="AV603" s="14" t="s">
        <v>86</v>
      </c>
      <c r="AW603" s="14" t="s">
        <v>35</v>
      </c>
      <c r="AX603" s="14" t="s">
        <v>79</v>
      </c>
      <c r="AY603" s="264" t="s">
        <v>151</v>
      </c>
    </row>
    <row r="604" s="13" customFormat="1">
      <c r="A604" s="13"/>
      <c r="B604" s="244"/>
      <c r="C604" s="245"/>
      <c r="D604" s="239" t="s">
        <v>161</v>
      </c>
      <c r="E604" s="246" t="s">
        <v>1</v>
      </c>
      <c r="F604" s="247" t="s">
        <v>341</v>
      </c>
      <c r="G604" s="245"/>
      <c r="H604" s="248">
        <v>14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2"/>
      <c r="U604" s="25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4" t="s">
        <v>161</v>
      </c>
      <c r="AU604" s="254" t="s">
        <v>88</v>
      </c>
      <c r="AV604" s="13" t="s">
        <v>88</v>
      </c>
      <c r="AW604" s="13" t="s">
        <v>35</v>
      </c>
      <c r="AX604" s="13" t="s">
        <v>86</v>
      </c>
      <c r="AY604" s="254" t="s">
        <v>151</v>
      </c>
    </row>
    <row r="605" s="2" customFormat="1" ht="16.5" customHeight="1">
      <c r="A605" s="39"/>
      <c r="B605" s="40"/>
      <c r="C605" s="226" t="s">
        <v>771</v>
      </c>
      <c r="D605" s="226" t="s">
        <v>154</v>
      </c>
      <c r="E605" s="227" t="s">
        <v>772</v>
      </c>
      <c r="F605" s="228" t="s">
        <v>773</v>
      </c>
      <c r="G605" s="229" t="s">
        <v>582</v>
      </c>
      <c r="H605" s="230">
        <v>7.5999999999999996</v>
      </c>
      <c r="I605" s="231"/>
      <c r="J605" s="232">
        <f>ROUND(I605*H605,2)</f>
        <v>0</v>
      </c>
      <c r="K605" s="228" t="s">
        <v>1</v>
      </c>
      <c r="L605" s="45"/>
      <c r="M605" s="233" t="s">
        <v>1</v>
      </c>
      <c r="N605" s="234" t="s">
        <v>44</v>
      </c>
      <c r="O605" s="92"/>
      <c r="P605" s="235">
        <f>O605*H605</f>
        <v>0</v>
      </c>
      <c r="Q605" s="235">
        <v>0.29221000000000003</v>
      </c>
      <c r="R605" s="235">
        <f>Q605*H605</f>
        <v>2.220796</v>
      </c>
      <c r="S605" s="235">
        <v>0</v>
      </c>
      <c r="T605" s="235">
        <f>S605*H605</f>
        <v>0</v>
      </c>
      <c r="U605" s="236" t="s">
        <v>1</v>
      </c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7" t="s">
        <v>172</v>
      </c>
      <c r="AT605" s="237" t="s">
        <v>154</v>
      </c>
      <c r="AU605" s="237" t="s">
        <v>88</v>
      </c>
      <c r="AY605" s="18" t="s">
        <v>151</v>
      </c>
      <c r="BE605" s="238">
        <f>IF(N605="základní",J605,0)</f>
        <v>0</v>
      </c>
      <c r="BF605" s="238">
        <f>IF(N605="snížená",J605,0)</f>
        <v>0</v>
      </c>
      <c r="BG605" s="238">
        <f>IF(N605="zákl. přenesená",J605,0)</f>
        <v>0</v>
      </c>
      <c r="BH605" s="238">
        <f>IF(N605="sníž. přenesená",J605,0)</f>
        <v>0</v>
      </c>
      <c r="BI605" s="238">
        <f>IF(N605="nulová",J605,0)</f>
        <v>0</v>
      </c>
      <c r="BJ605" s="18" t="s">
        <v>86</v>
      </c>
      <c r="BK605" s="238">
        <f>ROUND(I605*H605,2)</f>
        <v>0</v>
      </c>
      <c r="BL605" s="18" t="s">
        <v>172</v>
      </c>
      <c r="BM605" s="237" t="s">
        <v>774</v>
      </c>
    </row>
    <row r="606" s="2" customFormat="1">
      <c r="A606" s="39"/>
      <c r="B606" s="40"/>
      <c r="C606" s="41"/>
      <c r="D606" s="239" t="s">
        <v>160</v>
      </c>
      <c r="E606" s="41"/>
      <c r="F606" s="240" t="s">
        <v>773</v>
      </c>
      <c r="G606" s="41"/>
      <c r="H606" s="41"/>
      <c r="I606" s="241"/>
      <c r="J606" s="41"/>
      <c r="K606" s="41"/>
      <c r="L606" s="45"/>
      <c r="M606" s="242"/>
      <c r="N606" s="243"/>
      <c r="O606" s="92"/>
      <c r="P606" s="92"/>
      <c r="Q606" s="92"/>
      <c r="R606" s="92"/>
      <c r="S606" s="92"/>
      <c r="T606" s="92"/>
      <c r="U606" s="93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160</v>
      </c>
      <c r="AU606" s="18" t="s">
        <v>88</v>
      </c>
    </row>
    <row r="607" s="2" customFormat="1">
      <c r="A607" s="39"/>
      <c r="B607" s="40"/>
      <c r="C607" s="41"/>
      <c r="D607" s="239" t="s">
        <v>231</v>
      </c>
      <c r="E607" s="41"/>
      <c r="F607" s="270" t="s">
        <v>232</v>
      </c>
      <c r="G607" s="41"/>
      <c r="H607" s="41"/>
      <c r="I607" s="241"/>
      <c r="J607" s="41"/>
      <c r="K607" s="41"/>
      <c r="L607" s="45"/>
      <c r="M607" s="242"/>
      <c r="N607" s="243"/>
      <c r="O607" s="92"/>
      <c r="P607" s="92"/>
      <c r="Q607" s="92"/>
      <c r="R607" s="92"/>
      <c r="S607" s="92"/>
      <c r="T607" s="92"/>
      <c r="U607" s="93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231</v>
      </c>
      <c r="AU607" s="18" t="s">
        <v>88</v>
      </c>
    </row>
    <row r="608" s="14" customFormat="1">
      <c r="A608" s="14"/>
      <c r="B608" s="255"/>
      <c r="C608" s="256"/>
      <c r="D608" s="239" t="s">
        <v>161</v>
      </c>
      <c r="E608" s="257" t="s">
        <v>1</v>
      </c>
      <c r="F608" s="258" t="s">
        <v>775</v>
      </c>
      <c r="G608" s="256"/>
      <c r="H608" s="257" t="s">
        <v>1</v>
      </c>
      <c r="I608" s="259"/>
      <c r="J608" s="256"/>
      <c r="K608" s="256"/>
      <c r="L608" s="260"/>
      <c r="M608" s="261"/>
      <c r="N608" s="262"/>
      <c r="O608" s="262"/>
      <c r="P608" s="262"/>
      <c r="Q608" s="262"/>
      <c r="R608" s="262"/>
      <c r="S608" s="262"/>
      <c r="T608" s="262"/>
      <c r="U608" s="263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4" t="s">
        <v>161</v>
      </c>
      <c r="AU608" s="264" t="s">
        <v>88</v>
      </c>
      <c r="AV608" s="14" t="s">
        <v>86</v>
      </c>
      <c r="AW608" s="14" t="s">
        <v>35</v>
      </c>
      <c r="AX608" s="14" t="s">
        <v>79</v>
      </c>
      <c r="AY608" s="264" t="s">
        <v>151</v>
      </c>
    </row>
    <row r="609" s="13" customFormat="1">
      <c r="A609" s="13"/>
      <c r="B609" s="244"/>
      <c r="C609" s="245"/>
      <c r="D609" s="239" t="s">
        <v>161</v>
      </c>
      <c r="E609" s="246" t="s">
        <v>1</v>
      </c>
      <c r="F609" s="247" t="s">
        <v>776</v>
      </c>
      <c r="G609" s="245"/>
      <c r="H609" s="248">
        <v>7.5999999999999996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2"/>
      <c r="U609" s="25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4" t="s">
        <v>161</v>
      </c>
      <c r="AU609" s="254" t="s">
        <v>88</v>
      </c>
      <c r="AV609" s="13" t="s">
        <v>88</v>
      </c>
      <c r="AW609" s="13" t="s">
        <v>35</v>
      </c>
      <c r="AX609" s="13" t="s">
        <v>86</v>
      </c>
      <c r="AY609" s="254" t="s">
        <v>151</v>
      </c>
    </row>
    <row r="610" s="2" customFormat="1" ht="16.5" customHeight="1">
      <c r="A610" s="39"/>
      <c r="B610" s="40"/>
      <c r="C610" s="226" t="s">
        <v>777</v>
      </c>
      <c r="D610" s="226" t="s">
        <v>154</v>
      </c>
      <c r="E610" s="227" t="s">
        <v>778</v>
      </c>
      <c r="F610" s="228" t="s">
        <v>779</v>
      </c>
      <c r="G610" s="229" t="s">
        <v>186</v>
      </c>
      <c r="H610" s="230">
        <v>1</v>
      </c>
      <c r="I610" s="231"/>
      <c r="J610" s="232">
        <f>ROUND(I610*H610,2)</f>
        <v>0</v>
      </c>
      <c r="K610" s="228" t="s">
        <v>1</v>
      </c>
      <c r="L610" s="45"/>
      <c r="M610" s="233" t="s">
        <v>1</v>
      </c>
      <c r="N610" s="234" t="s">
        <v>44</v>
      </c>
      <c r="O610" s="92"/>
      <c r="P610" s="235">
        <f>O610*H610</f>
        <v>0</v>
      </c>
      <c r="Q610" s="235">
        <v>0.29221000000000003</v>
      </c>
      <c r="R610" s="235">
        <f>Q610*H610</f>
        <v>0.29221000000000003</v>
      </c>
      <c r="S610" s="235">
        <v>0</v>
      </c>
      <c r="T610" s="235">
        <f>S610*H610</f>
        <v>0</v>
      </c>
      <c r="U610" s="236" t="s">
        <v>1</v>
      </c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7" t="s">
        <v>172</v>
      </c>
      <c r="AT610" s="237" t="s">
        <v>154</v>
      </c>
      <c r="AU610" s="237" t="s">
        <v>88</v>
      </c>
      <c r="AY610" s="18" t="s">
        <v>151</v>
      </c>
      <c r="BE610" s="238">
        <f>IF(N610="základní",J610,0)</f>
        <v>0</v>
      </c>
      <c r="BF610" s="238">
        <f>IF(N610="snížená",J610,0)</f>
        <v>0</v>
      </c>
      <c r="BG610" s="238">
        <f>IF(N610="zákl. přenesená",J610,0)</f>
        <v>0</v>
      </c>
      <c r="BH610" s="238">
        <f>IF(N610="sníž. přenesená",J610,0)</f>
        <v>0</v>
      </c>
      <c r="BI610" s="238">
        <f>IF(N610="nulová",J610,0)</f>
        <v>0</v>
      </c>
      <c r="BJ610" s="18" t="s">
        <v>86</v>
      </c>
      <c r="BK610" s="238">
        <f>ROUND(I610*H610,2)</f>
        <v>0</v>
      </c>
      <c r="BL610" s="18" t="s">
        <v>172</v>
      </c>
      <c r="BM610" s="237" t="s">
        <v>780</v>
      </c>
    </row>
    <row r="611" s="2" customFormat="1">
      <c r="A611" s="39"/>
      <c r="B611" s="40"/>
      <c r="C611" s="41"/>
      <c r="D611" s="239" t="s">
        <v>160</v>
      </c>
      <c r="E611" s="41"/>
      <c r="F611" s="240" t="s">
        <v>779</v>
      </c>
      <c r="G611" s="41"/>
      <c r="H611" s="41"/>
      <c r="I611" s="241"/>
      <c r="J611" s="41"/>
      <c r="K611" s="41"/>
      <c r="L611" s="45"/>
      <c r="M611" s="242"/>
      <c r="N611" s="243"/>
      <c r="O611" s="92"/>
      <c r="P611" s="92"/>
      <c r="Q611" s="92"/>
      <c r="R611" s="92"/>
      <c r="S611" s="92"/>
      <c r="T611" s="92"/>
      <c r="U611" s="93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160</v>
      </c>
      <c r="AU611" s="18" t="s">
        <v>88</v>
      </c>
    </row>
    <row r="612" s="14" customFormat="1">
      <c r="A612" s="14"/>
      <c r="B612" s="255"/>
      <c r="C612" s="256"/>
      <c r="D612" s="239" t="s">
        <v>161</v>
      </c>
      <c r="E612" s="257" t="s">
        <v>1</v>
      </c>
      <c r="F612" s="258" t="s">
        <v>781</v>
      </c>
      <c r="G612" s="256"/>
      <c r="H612" s="257" t="s">
        <v>1</v>
      </c>
      <c r="I612" s="259"/>
      <c r="J612" s="256"/>
      <c r="K612" s="256"/>
      <c r="L612" s="260"/>
      <c r="M612" s="261"/>
      <c r="N612" s="262"/>
      <c r="O612" s="262"/>
      <c r="P612" s="262"/>
      <c r="Q612" s="262"/>
      <c r="R612" s="262"/>
      <c r="S612" s="262"/>
      <c r="T612" s="262"/>
      <c r="U612" s="263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4" t="s">
        <v>161</v>
      </c>
      <c r="AU612" s="264" t="s">
        <v>88</v>
      </c>
      <c r="AV612" s="14" t="s">
        <v>86</v>
      </c>
      <c r="AW612" s="14" t="s">
        <v>35</v>
      </c>
      <c r="AX612" s="14" t="s">
        <v>79</v>
      </c>
      <c r="AY612" s="264" t="s">
        <v>151</v>
      </c>
    </row>
    <row r="613" s="14" customFormat="1">
      <c r="A613" s="14"/>
      <c r="B613" s="255"/>
      <c r="C613" s="256"/>
      <c r="D613" s="239" t="s">
        <v>161</v>
      </c>
      <c r="E613" s="257" t="s">
        <v>1</v>
      </c>
      <c r="F613" s="258" t="s">
        <v>782</v>
      </c>
      <c r="G613" s="256"/>
      <c r="H613" s="257" t="s">
        <v>1</v>
      </c>
      <c r="I613" s="259"/>
      <c r="J613" s="256"/>
      <c r="K613" s="256"/>
      <c r="L613" s="260"/>
      <c r="M613" s="261"/>
      <c r="N613" s="262"/>
      <c r="O613" s="262"/>
      <c r="P613" s="262"/>
      <c r="Q613" s="262"/>
      <c r="R613" s="262"/>
      <c r="S613" s="262"/>
      <c r="T613" s="262"/>
      <c r="U613" s="263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4" t="s">
        <v>161</v>
      </c>
      <c r="AU613" s="264" t="s">
        <v>88</v>
      </c>
      <c r="AV613" s="14" t="s">
        <v>86</v>
      </c>
      <c r="AW613" s="14" t="s">
        <v>35</v>
      </c>
      <c r="AX613" s="14" t="s">
        <v>79</v>
      </c>
      <c r="AY613" s="264" t="s">
        <v>151</v>
      </c>
    </row>
    <row r="614" s="14" customFormat="1">
      <c r="A614" s="14"/>
      <c r="B614" s="255"/>
      <c r="C614" s="256"/>
      <c r="D614" s="239" t="s">
        <v>161</v>
      </c>
      <c r="E614" s="257" t="s">
        <v>1</v>
      </c>
      <c r="F614" s="258" t="s">
        <v>783</v>
      </c>
      <c r="G614" s="256"/>
      <c r="H614" s="257" t="s">
        <v>1</v>
      </c>
      <c r="I614" s="259"/>
      <c r="J614" s="256"/>
      <c r="K614" s="256"/>
      <c r="L614" s="260"/>
      <c r="M614" s="261"/>
      <c r="N614" s="262"/>
      <c r="O614" s="262"/>
      <c r="P614" s="262"/>
      <c r="Q614" s="262"/>
      <c r="R614" s="262"/>
      <c r="S614" s="262"/>
      <c r="T614" s="262"/>
      <c r="U614" s="263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4" t="s">
        <v>161</v>
      </c>
      <c r="AU614" s="264" t="s">
        <v>88</v>
      </c>
      <c r="AV614" s="14" t="s">
        <v>86</v>
      </c>
      <c r="AW614" s="14" t="s">
        <v>35</v>
      </c>
      <c r="AX614" s="14" t="s">
        <v>79</v>
      </c>
      <c r="AY614" s="264" t="s">
        <v>151</v>
      </c>
    </row>
    <row r="615" s="13" customFormat="1">
      <c r="A615" s="13"/>
      <c r="B615" s="244"/>
      <c r="C615" s="245"/>
      <c r="D615" s="239" t="s">
        <v>161</v>
      </c>
      <c r="E615" s="246" t="s">
        <v>1</v>
      </c>
      <c r="F615" s="247" t="s">
        <v>86</v>
      </c>
      <c r="G615" s="245"/>
      <c r="H615" s="248">
        <v>1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2"/>
      <c r="U615" s="25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4" t="s">
        <v>161</v>
      </c>
      <c r="AU615" s="254" t="s">
        <v>88</v>
      </c>
      <c r="AV615" s="13" t="s">
        <v>88</v>
      </c>
      <c r="AW615" s="13" t="s">
        <v>35</v>
      </c>
      <c r="AX615" s="13" t="s">
        <v>86</v>
      </c>
      <c r="AY615" s="254" t="s">
        <v>151</v>
      </c>
    </row>
    <row r="616" s="2" customFormat="1" ht="24.15" customHeight="1">
      <c r="A616" s="39"/>
      <c r="B616" s="40"/>
      <c r="C616" s="226" t="s">
        <v>784</v>
      </c>
      <c r="D616" s="226" t="s">
        <v>154</v>
      </c>
      <c r="E616" s="227" t="s">
        <v>785</v>
      </c>
      <c r="F616" s="228" t="s">
        <v>786</v>
      </c>
      <c r="G616" s="229" t="s">
        <v>226</v>
      </c>
      <c r="H616" s="230">
        <v>27</v>
      </c>
      <c r="I616" s="231"/>
      <c r="J616" s="232">
        <f>ROUND(I616*H616,2)</f>
        <v>0</v>
      </c>
      <c r="K616" s="228" t="s">
        <v>227</v>
      </c>
      <c r="L616" s="45"/>
      <c r="M616" s="233" t="s">
        <v>1</v>
      </c>
      <c r="N616" s="234" t="s">
        <v>44</v>
      </c>
      <c r="O616" s="92"/>
      <c r="P616" s="235">
        <f>O616*H616</f>
        <v>0</v>
      </c>
      <c r="Q616" s="235">
        <v>0</v>
      </c>
      <c r="R616" s="235">
        <f>Q616*H616</f>
        <v>0</v>
      </c>
      <c r="S616" s="235">
        <v>0</v>
      </c>
      <c r="T616" s="235">
        <f>S616*H616</f>
        <v>0</v>
      </c>
      <c r="U616" s="236" t="s">
        <v>1</v>
      </c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7" t="s">
        <v>172</v>
      </c>
      <c r="AT616" s="237" t="s">
        <v>154</v>
      </c>
      <c r="AU616" s="237" t="s">
        <v>88</v>
      </c>
      <c r="AY616" s="18" t="s">
        <v>151</v>
      </c>
      <c r="BE616" s="238">
        <f>IF(N616="základní",J616,0)</f>
        <v>0</v>
      </c>
      <c r="BF616" s="238">
        <f>IF(N616="snížená",J616,0)</f>
        <v>0</v>
      </c>
      <c r="BG616" s="238">
        <f>IF(N616="zákl. přenesená",J616,0)</f>
        <v>0</v>
      </c>
      <c r="BH616" s="238">
        <f>IF(N616="sníž. přenesená",J616,0)</f>
        <v>0</v>
      </c>
      <c r="BI616" s="238">
        <f>IF(N616="nulová",J616,0)</f>
        <v>0</v>
      </c>
      <c r="BJ616" s="18" t="s">
        <v>86</v>
      </c>
      <c r="BK616" s="238">
        <f>ROUND(I616*H616,2)</f>
        <v>0</v>
      </c>
      <c r="BL616" s="18" t="s">
        <v>172</v>
      </c>
      <c r="BM616" s="237" t="s">
        <v>787</v>
      </c>
    </row>
    <row r="617" s="2" customFormat="1">
      <c r="A617" s="39"/>
      <c r="B617" s="40"/>
      <c r="C617" s="41"/>
      <c r="D617" s="239" t="s">
        <v>160</v>
      </c>
      <c r="E617" s="41"/>
      <c r="F617" s="240" t="s">
        <v>786</v>
      </c>
      <c r="G617" s="41"/>
      <c r="H617" s="41"/>
      <c r="I617" s="241"/>
      <c r="J617" s="41"/>
      <c r="K617" s="41"/>
      <c r="L617" s="45"/>
      <c r="M617" s="242"/>
      <c r="N617" s="243"/>
      <c r="O617" s="92"/>
      <c r="P617" s="92"/>
      <c r="Q617" s="92"/>
      <c r="R617" s="92"/>
      <c r="S617" s="92"/>
      <c r="T617" s="92"/>
      <c r="U617" s="93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160</v>
      </c>
      <c r="AU617" s="18" t="s">
        <v>88</v>
      </c>
    </row>
    <row r="618" s="2" customFormat="1">
      <c r="A618" s="39"/>
      <c r="B618" s="40"/>
      <c r="C618" s="41"/>
      <c r="D618" s="268" t="s">
        <v>229</v>
      </c>
      <c r="E618" s="41"/>
      <c r="F618" s="269" t="s">
        <v>788</v>
      </c>
      <c r="G618" s="41"/>
      <c r="H618" s="41"/>
      <c r="I618" s="241"/>
      <c r="J618" s="41"/>
      <c r="K618" s="41"/>
      <c r="L618" s="45"/>
      <c r="M618" s="242"/>
      <c r="N618" s="243"/>
      <c r="O618" s="92"/>
      <c r="P618" s="92"/>
      <c r="Q618" s="92"/>
      <c r="R618" s="92"/>
      <c r="S618" s="92"/>
      <c r="T618" s="92"/>
      <c r="U618" s="93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229</v>
      </c>
      <c r="AU618" s="18" t="s">
        <v>88</v>
      </c>
    </row>
    <row r="619" s="2" customFormat="1">
      <c r="A619" s="39"/>
      <c r="B619" s="40"/>
      <c r="C619" s="41"/>
      <c r="D619" s="239" t="s">
        <v>231</v>
      </c>
      <c r="E619" s="41"/>
      <c r="F619" s="270" t="s">
        <v>232</v>
      </c>
      <c r="G619" s="41"/>
      <c r="H619" s="41"/>
      <c r="I619" s="241"/>
      <c r="J619" s="41"/>
      <c r="K619" s="41"/>
      <c r="L619" s="45"/>
      <c r="M619" s="242"/>
      <c r="N619" s="243"/>
      <c r="O619" s="92"/>
      <c r="P619" s="92"/>
      <c r="Q619" s="92"/>
      <c r="R619" s="92"/>
      <c r="S619" s="92"/>
      <c r="T619" s="92"/>
      <c r="U619" s="93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231</v>
      </c>
      <c r="AU619" s="18" t="s">
        <v>88</v>
      </c>
    </row>
    <row r="620" s="14" customFormat="1">
      <c r="A620" s="14"/>
      <c r="B620" s="255"/>
      <c r="C620" s="256"/>
      <c r="D620" s="239" t="s">
        <v>161</v>
      </c>
      <c r="E620" s="257" t="s">
        <v>1</v>
      </c>
      <c r="F620" s="258" t="s">
        <v>789</v>
      </c>
      <c r="G620" s="256"/>
      <c r="H620" s="257" t="s">
        <v>1</v>
      </c>
      <c r="I620" s="259"/>
      <c r="J620" s="256"/>
      <c r="K620" s="256"/>
      <c r="L620" s="260"/>
      <c r="M620" s="261"/>
      <c r="N620" s="262"/>
      <c r="O620" s="262"/>
      <c r="P620" s="262"/>
      <c r="Q620" s="262"/>
      <c r="R620" s="262"/>
      <c r="S620" s="262"/>
      <c r="T620" s="262"/>
      <c r="U620" s="263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4" t="s">
        <v>161</v>
      </c>
      <c r="AU620" s="264" t="s">
        <v>88</v>
      </c>
      <c r="AV620" s="14" t="s">
        <v>86</v>
      </c>
      <c r="AW620" s="14" t="s">
        <v>35</v>
      </c>
      <c r="AX620" s="14" t="s">
        <v>79</v>
      </c>
      <c r="AY620" s="264" t="s">
        <v>151</v>
      </c>
    </row>
    <row r="621" s="13" customFormat="1">
      <c r="A621" s="13"/>
      <c r="B621" s="244"/>
      <c r="C621" s="245"/>
      <c r="D621" s="239" t="s">
        <v>161</v>
      </c>
      <c r="E621" s="246" t="s">
        <v>1</v>
      </c>
      <c r="F621" s="247" t="s">
        <v>239</v>
      </c>
      <c r="G621" s="245"/>
      <c r="H621" s="248">
        <v>27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2"/>
      <c r="U621" s="25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4" t="s">
        <v>161</v>
      </c>
      <c r="AU621" s="254" t="s">
        <v>88</v>
      </c>
      <c r="AV621" s="13" t="s">
        <v>88</v>
      </c>
      <c r="AW621" s="13" t="s">
        <v>35</v>
      </c>
      <c r="AX621" s="13" t="s">
        <v>86</v>
      </c>
      <c r="AY621" s="254" t="s">
        <v>151</v>
      </c>
    </row>
    <row r="622" s="12" customFormat="1" ht="22.8" customHeight="1">
      <c r="A622" s="12"/>
      <c r="B622" s="210"/>
      <c r="C622" s="211"/>
      <c r="D622" s="212" t="s">
        <v>78</v>
      </c>
      <c r="E622" s="224" t="s">
        <v>790</v>
      </c>
      <c r="F622" s="224" t="s">
        <v>791</v>
      </c>
      <c r="G622" s="211"/>
      <c r="H622" s="211"/>
      <c r="I622" s="214"/>
      <c r="J622" s="225">
        <f>BK622</f>
        <v>0</v>
      </c>
      <c r="K622" s="211"/>
      <c r="L622" s="216"/>
      <c r="M622" s="217"/>
      <c r="N622" s="218"/>
      <c r="O622" s="218"/>
      <c r="P622" s="219">
        <f>SUM(P623:P691)</f>
        <v>0</v>
      </c>
      <c r="Q622" s="218"/>
      <c r="R622" s="219">
        <f>SUM(R623:R691)</f>
        <v>0</v>
      </c>
      <c r="S622" s="218"/>
      <c r="T622" s="219">
        <f>SUM(T623:T691)</f>
        <v>0</v>
      </c>
      <c r="U622" s="220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21" t="s">
        <v>86</v>
      </c>
      <c r="AT622" s="222" t="s">
        <v>78</v>
      </c>
      <c r="AU622" s="222" t="s">
        <v>86</v>
      </c>
      <c r="AY622" s="221" t="s">
        <v>151</v>
      </c>
      <c r="BK622" s="223">
        <f>SUM(BK623:BK691)</f>
        <v>0</v>
      </c>
    </row>
    <row r="623" s="2" customFormat="1" ht="21.75" customHeight="1">
      <c r="A623" s="39"/>
      <c r="B623" s="40"/>
      <c r="C623" s="226" t="s">
        <v>792</v>
      </c>
      <c r="D623" s="226" t="s">
        <v>154</v>
      </c>
      <c r="E623" s="227" t="s">
        <v>793</v>
      </c>
      <c r="F623" s="228" t="s">
        <v>794</v>
      </c>
      <c r="G623" s="229" t="s">
        <v>363</v>
      </c>
      <c r="H623" s="230">
        <v>341.30500000000001</v>
      </c>
      <c r="I623" s="231"/>
      <c r="J623" s="232">
        <f>ROUND(I623*H623,2)</f>
        <v>0</v>
      </c>
      <c r="K623" s="228" t="s">
        <v>227</v>
      </c>
      <c r="L623" s="45"/>
      <c r="M623" s="233" t="s">
        <v>1</v>
      </c>
      <c r="N623" s="234" t="s">
        <v>44</v>
      </c>
      <c r="O623" s="92"/>
      <c r="P623" s="235">
        <f>O623*H623</f>
        <v>0</v>
      </c>
      <c r="Q623" s="235">
        <v>0</v>
      </c>
      <c r="R623" s="235">
        <f>Q623*H623</f>
        <v>0</v>
      </c>
      <c r="S623" s="235">
        <v>0</v>
      </c>
      <c r="T623" s="235">
        <f>S623*H623</f>
        <v>0</v>
      </c>
      <c r="U623" s="236" t="s">
        <v>1</v>
      </c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7" t="s">
        <v>172</v>
      </c>
      <c r="AT623" s="237" t="s">
        <v>154</v>
      </c>
      <c r="AU623" s="237" t="s">
        <v>88</v>
      </c>
      <c r="AY623" s="18" t="s">
        <v>151</v>
      </c>
      <c r="BE623" s="238">
        <f>IF(N623="základní",J623,0)</f>
        <v>0</v>
      </c>
      <c r="BF623" s="238">
        <f>IF(N623="snížená",J623,0)</f>
        <v>0</v>
      </c>
      <c r="BG623" s="238">
        <f>IF(N623="zákl. přenesená",J623,0)</f>
        <v>0</v>
      </c>
      <c r="BH623" s="238">
        <f>IF(N623="sníž. přenesená",J623,0)</f>
        <v>0</v>
      </c>
      <c r="BI623" s="238">
        <f>IF(N623="nulová",J623,0)</f>
        <v>0</v>
      </c>
      <c r="BJ623" s="18" t="s">
        <v>86</v>
      </c>
      <c r="BK623" s="238">
        <f>ROUND(I623*H623,2)</f>
        <v>0</v>
      </c>
      <c r="BL623" s="18" t="s">
        <v>172</v>
      </c>
      <c r="BM623" s="237" t="s">
        <v>795</v>
      </c>
    </row>
    <row r="624" s="2" customFormat="1">
      <c r="A624" s="39"/>
      <c r="B624" s="40"/>
      <c r="C624" s="41"/>
      <c r="D624" s="239" t="s">
        <v>160</v>
      </c>
      <c r="E624" s="41"/>
      <c r="F624" s="240" t="s">
        <v>794</v>
      </c>
      <c r="G624" s="41"/>
      <c r="H624" s="41"/>
      <c r="I624" s="241"/>
      <c r="J624" s="41"/>
      <c r="K624" s="41"/>
      <c r="L624" s="45"/>
      <c r="M624" s="242"/>
      <c r="N624" s="243"/>
      <c r="O624" s="92"/>
      <c r="P624" s="92"/>
      <c r="Q624" s="92"/>
      <c r="R624" s="92"/>
      <c r="S624" s="92"/>
      <c r="T624" s="92"/>
      <c r="U624" s="93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160</v>
      </c>
      <c r="AU624" s="18" t="s">
        <v>88</v>
      </c>
    </row>
    <row r="625" s="2" customFormat="1">
      <c r="A625" s="39"/>
      <c r="B625" s="40"/>
      <c r="C625" s="41"/>
      <c r="D625" s="268" t="s">
        <v>229</v>
      </c>
      <c r="E625" s="41"/>
      <c r="F625" s="269" t="s">
        <v>796</v>
      </c>
      <c r="G625" s="41"/>
      <c r="H625" s="41"/>
      <c r="I625" s="241"/>
      <c r="J625" s="41"/>
      <c r="K625" s="41"/>
      <c r="L625" s="45"/>
      <c r="M625" s="242"/>
      <c r="N625" s="243"/>
      <c r="O625" s="92"/>
      <c r="P625" s="92"/>
      <c r="Q625" s="92"/>
      <c r="R625" s="92"/>
      <c r="S625" s="92"/>
      <c r="T625" s="92"/>
      <c r="U625" s="93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229</v>
      </c>
      <c r="AU625" s="18" t="s">
        <v>88</v>
      </c>
    </row>
    <row r="626" s="13" customFormat="1">
      <c r="A626" s="13"/>
      <c r="B626" s="244"/>
      <c r="C626" s="245"/>
      <c r="D626" s="239" t="s">
        <v>161</v>
      </c>
      <c r="E626" s="246" t="s">
        <v>1</v>
      </c>
      <c r="F626" s="247" t="s">
        <v>797</v>
      </c>
      <c r="G626" s="245"/>
      <c r="H626" s="248">
        <v>131.047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2"/>
      <c r="U626" s="25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4" t="s">
        <v>161</v>
      </c>
      <c r="AU626" s="254" t="s">
        <v>88</v>
      </c>
      <c r="AV626" s="13" t="s">
        <v>88</v>
      </c>
      <c r="AW626" s="13" t="s">
        <v>35</v>
      </c>
      <c r="AX626" s="13" t="s">
        <v>79</v>
      </c>
      <c r="AY626" s="254" t="s">
        <v>151</v>
      </c>
    </row>
    <row r="627" s="13" customFormat="1">
      <c r="A627" s="13"/>
      <c r="B627" s="244"/>
      <c r="C627" s="245"/>
      <c r="D627" s="239" t="s">
        <v>161</v>
      </c>
      <c r="E627" s="246" t="s">
        <v>1</v>
      </c>
      <c r="F627" s="247" t="s">
        <v>798</v>
      </c>
      <c r="G627" s="245"/>
      <c r="H627" s="248">
        <v>41.609999999999999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2"/>
      <c r="U627" s="25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4" t="s">
        <v>161</v>
      </c>
      <c r="AU627" s="254" t="s">
        <v>88</v>
      </c>
      <c r="AV627" s="13" t="s">
        <v>88</v>
      </c>
      <c r="AW627" s="13" t="s">
        <v>35</v>
      </c>
      <c r="AX627" s="13" t="s">
        <v>79</v>
      </c>
      <c r="AY627" s="254" t="s">
        <v>151</v>
      </c>
    </row>
    <row r="628" s="13" customFormat="1">
      <c r="A628" s="13"/>
      <c r="B628" s="244"/>
      <c r="C628" s="245"/>
      <c r="D628" s="239" t="s">
        <v>161</v>
      </c>
      <c r="E628" s="246" t="s">
        <v>1</v>
      </c>
      <c r="F628" s="247" t="s">
        <v>799</v>
      </c>
      <c r="G628" s="245"/>
      <c r="H628" s="248">
        <v>9.0779999999999994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2"/>
      <c r="U628" s="25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4" t="s">
        <v>161</v>
      </c>
      <c r="AU628" s="254" t="s">
        <v>88</v>
      </c>
      <c r="AV628" s="13" t="s">
        <v>88</v>
      </c>
      <c r="AW628" s="13" t="s">
        <v>35</v>
      </c>
      <c r="AX628" s="13" t="s">
        <v>79</v>
      </c>
      <c r="AY628" s="254" t="s">
        <v>151</v>
      </c>
    </row>
    <row r="629" s="13" customFormat="1">
      <c r="A629" s="13"/>
      <c r="B629" s="244"/>
      <c r="C629" s="245"/>
      <c r="D629" s="239" t="s">
        <v>161</v>
      </c>
      <c r="E629" s="246" t="s">
        <v>1</v>
      </c>
      <c r="F629" s="247" t="s">
        <v>800</v>
      </c>
      <c r="G629" s="245"/>
      <c r="H629" s="248">
        <v>8.7789999999999999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2"/>
      <c r="U629" s="25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4" t="s">
        <v>161</v>
      </c>
      <c r="AU629" s="254" t="s">
        <v>88</v>
      </c>
      <c r="AV629" s="13" t="s">
        <v>88</v>
      </c>
      <c r="AW629" s="13" t="s">
        <v>35</v>
      </c>
      <c r="AX629" s="13" t="s">
        <v>79</v>
      </c>
      <c r="AY629" s="254" t="s">
        <v>151</v>
      </c>
    </row>
    <row r="630" s="13" customFormat="1">
      <c r="A630" s="13"/>
      <c r="B630" s="244"/>
      <c r="C630" s="245"/>
      <c r="D630" s="239" t="s">
        <v>161</v>
      </c>
      <c r="E630" s="246" t="s">
        <v>1</v>
      </c>
      <c r="F630" s="247" t="s">
        <v>801</v>
      </c>
      <c r="G630" s="245"/>
      <c r="H630" s="248">
        <v>48.784999999999997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2"/>
      <c r="U630" s="25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4" t="s">
        <v>161</v>
      </c>
      <c r="AU630" s="254" t="s">
        <v>88</v>
      </c>
      <c r="AV630" s="13" t="s">
        <v>88</v>
      </c>
      <c r="AW630" s="13" t="s">
        <v>35</v>
      </c>
      <c r="AX630" s="13" t="s">
        <v>79</v>
      </c>
      <c r="AY630" s="254" t="s">
        <v>151</v>
      </c>
    </row>
    <row r="631" s="13" customFormat="1">
      <c r="A631" s="13"/>
      <c r="B631" s="244"/>
      <c r="C631" s="245"/>
      <c r="D631" s="239" t="s">
        <v>161</v>
      </c>
      <c r="E631" s="246" t="s">
        <v>1</v>
      </c>
      <c r="F631" s="247" t="s">
        <v>802</v>
      </c>
      <c r="G631" s="245"/>
      <c r="H631" s="248">
        <v>102.006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2"/>
      <c r="U631" s="25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4" t="s">
        <v>161</v>
      </c>
      <c r="AU631" s="254" t="s">
        <v>88</v>
      </c>
      <c r="AV631" s="13" t="s">
        <v>88</v>
      </c>
      <c r="AW631" s="13" t="s">
        <v>35</v>
      </c>
      <c r="AX631" s="13" t="s">
        <v>79</v>
      </c>
      <c r="AY631" s="254" t="s">
        <v>151</v>
      </c>
    </row>
    <row r="632" s="15" customFormat="1">
      <c r="A632" s="15"/>
      <c r="B632" s="271"/>
      <c r="C632" s="272"/>
      <c r="D632" s="239" t="s">
        <v>161</v>
      </c>
      <c r="E632" s="273" t="s">
        <v>1</v>
      </c>
      <c r="F632" s="274" t="s">
        <v>236</v>
      </c>
      <c r="G632" s="272"/>
      <c r="H632" s="275">
        <v>341.30499999999995</v>
      </c>
      <c r="I632" s="276"/>
      <c r="J632" s="272"/>
      <c r="K632" s="272"/>
      <c r="L632" s="277"/>
      <c r="M632" s="278"/>
      <c r="N632" s="279"/>
      <c r="O632" s="279"/>
      <c r="P632" s="279"/>
      <c r="Q632" s="279"/>
      <c r="R632" s="279"/>
      <c r="S632" s="279"/>
      <c r="T632" s="279"/>
      <c r="U632" s="280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81" t="s">
        <v>161</v>
      </c>
      <c r="AU632" s="281" t="s">
        <v>88</v>
      </c>
      <c r="AV632" s="15" t="s">
        <v>172</v>
      </c>
      <c r="AW632" s="15" t="s">
        <v>35</v>
      </c>
      <c r="AX632" s="15" t="s">
        <v>86</v>
      </c>
      <c r="AY632" s="281" t="s">
        <v>151</v>
      </c>
    </row>
    <row r="633" s="2" customFormat="1" ht="24.15" customHeight="1">
      <c r="A633" s="39"/>
      <c r="B633" s="40"/>
      <c r="C633" s="226" t="s">
        <v>803</v>
      </c>
      <c r="D633" s="226" t="s">
        <v>154</v>
      </c>
      <c r="E633" s="227" t="s">
        <v>804</v>
      </c>
      <c r="F633" s="228" t="s">
        <v>805</v>
      </c>
      <c r="G633" s="229" t="s">
        <v>363</v>
      </c>
      <c r="H633" s="230">
        <v>6484.7950000000001</v>
      </c>
      <c r="I633" s="231"/>
      <c r="J633" s="232">
        <f>ROUND(I633*H633,2)</f>
        <v>0</v>
      </c>
      <c r="K633" s="228" t="s">
        <v>227</v>
      </c>
      <c r="L633" s="45"/>
      <c r="M633" s="233" t="s">
        <v>1</v>
      </c>
      <c r="N633" s="234" t="s">
        <v>44</v>
      </c>
      <c r="O633" s="92"/>
      <c r="P633" s="235">
        <f>O633*H633</f>
        <v>0</v>
      </c>
      <c r="Q633" s="235">
        <v>0</v>
      </c>
      <c r="R633" s="235">
        <f>Q633*H633</f>
        <v>0</v>
      </c>
      <c r="S633" s="235">
        <v>0</v>
      </c>
      <c r="T633" s="235">
        <f>S633*H633</f>
        <v>0</v>
      </c>
      <c r="U633" s="236" t="s">
        <v>1</v>
      </c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7" t="s">
        <v>172</v>
      </c>
      <c r="AT633" s="237" t="s">
        <v>154</v>
      </c>
      <c r="AU633" s="237" t="s">
        <v>88</v>
      </c>
      <c r="AY633" s="18" t="s">
        <v>151</v>
      </c>
      <c r="BE633" s="238">
        <f>IF(N633="základní",J633,0)</f>
        <v>0</v>
      </c>
      <c r="BF633" s="238">
        <f>IF(N633="snížená",J633,0)</f>
        <v>0</v>
      </c>
      <c r="BG633" s="238">
        <f>IF(N633="zákl. přenesená",J633,0)</f>
        <v>0</v>
      </c>
      <c r="BH633" s="238">
        <f>IF(N633="sníž. přenesená",J633,0)</f>
        <v>0</v>
      </c>
      <c r="BI633" s="238">
        <f>IF(N633="nulová",J633,0)</f>
        <v>0</v>
      </c>
      <c r="BJ633" s="18" t="s">
        <v>86</v>
      </c>
      <c r="BK633" s="238">
        <f>ROUND(I633*H633,2)</f>
        <v>0</v>
      </c>
      <c r="BL633" s="18" t="s">
        <v>172</v>
      </c>
      <c r="BM633" s="237" t="s">
        <v>806</v>
      </c>
    </row>
    <row r="634" s="2" customFormat="1">
      <c r="A634" s="39"/>
      <c r="B634" s="40"/>
      <c r="C634" s="41"/>
      <c r="D634" s="239" t="s">
        <v>160</v>
      </c>
      <c r="E634" s="41"/>
      <c r="F634" s="240" t="s">
        <v>805</v>
      </c>
      <c r="G634" s="41"/>
      <c r="H634" s="41"/>
      <c r="I634" s="241"/>
      <c r="J634" s="41"/>
      <c r="K634" s="41"/>
      <c r="L634" s="45"/>
      <c r="M634" s="242"/>
      <c r="N634" s="243"/>
      <c r="O634" s="92"/>
      <c r="P634" s="92"/>
      <c r="Q634" s="92"/>
      <c r="R634" s="92"/>
      <c r="S634" s="92"/>
      <c r="T634" s="92"/>
      <c r="U634" s="93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160</v>
      </c>
      <c r="AU634" s="18" t="s">
        <v>88</v>
      </c>
    </row>
    <row r="635" s="2" customFormat="1">
      <c r="A635" s="39"/>
      <c r="B635" s="40"/>
      <c r="C635" s="41"/>
      <c r="D635" s="268" t="s">
        <v>229</v>
      </c>
      <c r="E635" s="41"/>
      <c r="F635" s="269" t="s">
        <v>807</v>
      </c>
      <c r="G635" s="41"/>
      <c r="H635" s="41"/>
      <c r="I635" s="241"/>
      <c r="J635" s="41"/>
      <c r="K635" s="41"/>
      <c r="L635" s="45"/>
      <c r="M635" s="242"/>
      <c r="N635" s="243"/>
      <c r="O635" s="92"/>
      <c r="P635" s="92"/>
      <c r="Q635" s="92"/>
      <c r="R635" s="92"/>
      <c r="S635" s="92"/>
      <c r="T635" s="92"/>
      <c r="U635" s="93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229</v>
      </c>
      <c r="AU635" s="18" t="s">
        <v>88</v>
      </c>
    </row>
    <row r="636" s="13" customFormat="1">
      <c r="A636" s="13"/>
      <c r="B636" s="244"/>
      <c r="C636" s="245"/>
      <c r="D636" s="239" t="s">
        <v>161</v>
      </c>
      <c r="E636" s="246" t="s">
        <v>1</v>
      </c>
      <c r="F636" s="247" t="s">
        <v>808</v>
      </c>
      <c r="G636" s="245"/>
      <c r="H636" s="248">
        <v>6484.7950000000001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2"/>
      <c r="U636" s="25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4" t="s">
        <v>161</v>
      </c>
      <c r="AU636" s="254" t="s">
        <v>88</v>
      </c>
      <c r="AV636" s="13" t="s">
        <v>88</v>
      </c>
      <c r="AW636" s="13" t="s">
        <v>35</v>
      </c>
      <c r="AX636" s="13" t="s">
        <v>86</v>
      </c>
      <c r="AY636" s="254" t="s">
        <v>151</v>
      </c>
    </row>
    <row r="637" s="2" customFormat="1" ht="21.75" customHeight="1">
      <c r="A637" s="39"/>
      <c r="B637" s="40"/>
      <c r="C637" s="226" t="s">
        <v>809</v>
      </c>
      <c r="D637" s="226" t="s">
        <v>154</v>
      </c>
      <c r="E637" s="227" t="s">
        <v>810</v>
      </c>
      <c r="F637" s="228" t="s">
        <v>811</v>
      </c>
      <c r="G637" s="229" t="s">
        <v>363</v>
      </c>
      <c r="H637" s="230">
        <v>53.284999999999997</v>
      </c>
      <c r="I637" s="231"/>
      <c r="J637" s="232">
        <f>ROUND(I637*H637,2)</f>
        <v>0</v>
      </c>
      <c r="K637" s="228" t="s">
        <v>227</v>
      </c>
      <c r="L637" s="45"/>
      <c r="M637" s="233" t="s">
        <v>1</v>
      </c>
      <c r="N637" s="234" t="s">
        <v>44</v>
      </c>
      <c r="O637" s="92"/>
      <c r="P637" s="235">
        <f>O637*H637</f>
        <v>0</v>
      </c>
      <c r="Q637" s="235">
        <v>0</v>
      </c>
      <c r="R637" s="235">
        <f>Q637*H637</f>
        <v>0</v>
      </c>
      <c r="S637" s="235">
        <v>0</v>
      </c>
      <c r="T637" s="235">
        <f>S637*H637</f>
        <v>0</v>
      </c>
      <c r="U637" s="236" t="s">
        <v>1</v>
      </c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7" t="s">
        <v>172</v>
      </c>
      <c r="AT637" s="237" t="s">
        <v>154</v>
      </c>
      <c r="AU637" s="237" t="s">
        <v>88</v>
      </c>
      <c r="AY637" s="18" t="s">
        <v>151</v>
      </c>
      <c r="BE637" s="238">
        <f>IF(N637="základní",J637,0)</f>
        <v>0</v>
      </c>
      <c r="BF637" s="238">
        <f>IF(N637="snížená",J637,0)</f>
        <v>0</v>
      </c>
      <c r="BG637" s="238">
        <f>IF(N637="zákl. přenesená",J637,0)</f>
        <v>0</v>
      </c>
      <c r="BH637" s="238">
        <f>IF(N637="sníž. přenesená",J637,0)</f>
        <v>0</v>
      </c>
      <c r="BI637" s="238">
        <f>IF(N637="nulová",J637,0)</f>
        <v>0</v>
      </c>
      <c r="BJ637" s="18" t="s">
        <v>86</v>
      </c>
      <c r="BK637" s="238">
        <f>ROUND(I637*H637,2)</f>
        <v>0</v>
      </c>
      <c r="BL637" s="18" t="s">
        <v>172</v>
      </c>
      <c r="BM637" s="237" t="s">
        <v>812</v>
      </c>
    </row>
    <row r="638" s="2" customFormat="1">
      <c r="A638" s="39"/>
      <c r="B638" s="40"/>
      <c r="C638" s="41"/>
      <c r="D638" s="239" t="s">
        <v>160</v>
      </c>
      <c r="E638" s="41"/>
      <c r="F638" s="240" t="s">
        <v>811</v>
      </c>
      <c r="G638" s="41"/>
      <c r="H638" s="41"/>
      <c r="I638" s="241"/>
      <c r="J638" s="41"/>
      <c r="K638" s="41"/>
      <c r="L638" s="45"/>
      <c r="M638" s="242"/>
      <c r="N638" s="243"/>
      <c r="O638" s="92"/>
      <c r="P638" s="92"/>
      <c r="Q638" s="92"/>
      <c r="R638" s="92"/>
      <c r="S638" s="92"/>
      <c r="T638" s="92"/>
      <c r="U638" s="93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160</v>
      </c>
      <c r="AU638" s="18" t="s">
        <v>88</v>
      </c>
    </row>
    <row r="639" s="2" customFormat="1">
      <c r="A639" s="39"/>
      <c r="B639" s="40"/>
      <c r="C639" s="41"/>
      <c r="D639" s="268" t="s">
        <v>229</v>
      </c>
      <c r="E639" s="41"/>
      <c r="F639" s="269" t="s">
        <v>813</v>
      </c>
      <c r="G639" s="41"/>
      <c r="H639" s="41"/>
      <c r="I639" s="241"/>
      <c r="J639" s="41"/>
      <c r="K639" s="41"/>
      <c r="L639" s="45"/>
      <c r="M639" s="242"/>
      <c r="N639" s="243"/>
      <c r="O639" s="92"/>
      <c r="P639" s="92"/>
      <c r="Q639" s="92"/>
      <c r="R639" s="92"/>
      <c r="S639" s="92"/>
      <c r="T639" s="92"/>
      <c r="U639" s="93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229</v>
      </c>
      <c r="AU639" s="18" t="s">
        <v>88</v>
      </c>
    </row>
    <row r="640" s="13" customFormat="1">
      <c r="A640" s="13"/>
      <c r="B640" s="244"/>
      <c r="C640" s="245"/>
      <c r="D640" s="239" t="s">
        <v>161</v>
      </c>
      <c r="E640" s="246" t="s">
        <v>1</v>
      </c>
      <c r="F640" s="247" t="s">
        <v>814</v>
      </c>
      <c r="G640" s="245"/>
      <c r="H640" s="248">
        <v>4.29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2"/>
      <c r="U640" s="25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4" t="s">
        <v>161</v>
      </c>
      <c r="AU640" s="254" t="s">
        <v>88</v>
      </c>
      <c r="AV640" s="13" t="s">
        <v>88</v>
      </c>
      <c r="AW640" s="13" t="s">
        <v>35</v>
      </c>
      <c r="AX640" s="13" t="s">
        <v>79</v>
      </c>
      <c r="AY640" s="254" t="s">
        <v>151</v>
      </c>
    </row>
    <row r="641" s="13" customFormat="1">
      <c r="A641" s="13"/>
      <c r="B641" s="244"/>
      <c r="C641" s="245"/>
      <c r="D641" s="239" t="s">
        <v>161</v>
      </c>
      <c r="E641" s="246" t="s">
        <v>1</v>
      </c>
      <c r="F641" s="247" t="s">
        <v>815</v>
      </c>
      <c r="G641" s="245"/>
      <c r="H641" s="248">
        <v>35.479999999999997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2"/>
      <c r="U641" s="25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4" t="s">
        <v>161</v>
      </c>
      <c r="AU641" s="254" t="s">
        <v>88</v>
      </c>
      <c r="AV641" s="13" t="s">
        <v>88</v>
      </c>
      <c r="AW641" s="13" t="s">
        <v>35</v>
      </c>
      <c r="AX641" s="13" t="s">
        <v>79</v>
      </c>
      <c r="AY641" s="254" t="s">
        <v>151</v>
      </c>
    </row>
    <row r="642" s="13" customFormat="1">
      <c r="A642" s="13"/>
      <c r="B642" s="244"/>
      <c r="C642" s="245"/>
      <c r="D642" s="239" t="s">
        <v>161</v>
      </c>
      <c r="E642" s="246" t="s">
        <v>1</v>
      </c>
      <c r="F642" s="247" t="s">
        <v>816</v>
      </c>
      <c r="G642" s="245"/>
      <c r="H642" s="248">
        <v>13.515000000000001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2"/>
      <c r="U642" s="25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4" t="s">
        <v>161</v>
      </c>
      <c r="AU642" s="254" t="s">
        <v>88</v>
      </c>
      <c r="AV642" s="13" t="s">
        <v>88</v>
      </c>
      <c r="AW642" s="13" t="s">
        <v>35</v>
      </c>
      <c r="AX642" s="13" t="s">
        <v>79</v>
      </c>
      <c r="AY642" s="254" t="s">
        <v>151</v>
      </c>
    </row>
    <row r="643" s="15" customFormat="1">
      <c r="A643" s="15"/>
      <c r="B643" s="271"/>
      <c r="C643" s="272"/>
      <c r="D643" s="239" t="s">
        <v>161</v>
      </c>
      <c r="E643" s="273" t="s">
        <v>1</v>
      </c>
      <c r="F643" s="274" t="s">
        <v>236</v>
      </c>
      <c r="G643" s="272"/>
      <c r="H643" s="275">
        <v>53.284999999999997</v>
      </c>
      <c r="I643" s="276"/>
      <c r="J643" s="272"/>
      <c r="K643" s="272"/>
      <c r="L643" s="277"/>
      <c r="M643" s="278"/>
      <c r="N643" s="279"/>
      <c r="O643" s="279"/>
      <c r="P643" s="279"/>
      <c r="Q643" s="279"/>
      <c r="R643" s="279"/>
      <c r="S643" s="279"/>
      <c r="T643" s="279"/>
      <c r="U643" s="280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81" t="s">
        <v>161</v>
      </c>
      <c r="AU643" s="281" t="s">
        <v>88</v>
      </c>
      <c r="AV643" s="15" t="s">
        <v>172</v>
      </c>
      <c r="AW643" s="15" t="s">
        <v>35</v>
      </c>
      <c r="AX643" s="15" t="s">
        <v>86</v>
      </c>
      <c r="AY643" s="281" t="s">
        <v>151</v>
      </c>
    </row>
    <row r="644" s="2" customFormat="1" ht="24.15" customHeight="1">
      <c r="A644" s="39"/>
      <c r="B644" s="40"/>
      <c r="C644" s="226" t="s">
        <v>817</v>
      </c>
      <c r="D644" s="226" t="s">
        <v>154</v>
      </c>
      <c r="E644" s="227" t="s">
        <v>818</v>
      </c>
      <c r="F644" s="228" t="s">
        <v>819</v>
      </c>
      <c r="G644" s="229" t="s">
        <v>363</v>
      </c>
      <c r="H644" s="230">
        <v>480.21499999999998</v>
      </c>
      <c r="I644" s="231"/>
      <c r="J644" s="232">
        <f>ROUND(I644*H644,2)</f>
        <v>0</v>
      </c>
      <c r="K644" s="228" t="s">
        <v>227</v>
      </c>
      <c r="L644" s="45"/>
      <c r="M644" s="233" t="s">
        <v>1</v>
      </c>
      <c r="N644" s="234" t="s">
        <v>44</v>
      </c>
      <c r="O644" s="92"/>
      <c r="P644" s="235">
        <f>O644*H644</f>
        <v>0</v>
      </c>
      <c r="Q644" s="235">
        <v>0</v>
      </c>
      <c r="R644" s="235">
        <f>Q644*H644</f>
        <v>0</v>
      </c>
      <c r="S644" s="235">
        <v>0</v>
      </c>
      <c r="T644" s="235">
        <f>S644*H644</f>
        <v>0</v>
      </c>
      <c r="U644" s="236" t="s">
        <v>1</v>
      </c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7" t="s">
        <v>172</v>
      </c>
      <c r="AT644" s="237" t="s">
        <v>154</v>
      </c>
      <c r="AU644" s="237" t="s">
        <v>88</v>
      </c>
      <c r="AY644" s="18" t="s">
        <v>151</v>
      </c>
      <c r="BE644" s="238">
        <f>IF(N644="základní",J644,0)</f>
        <v>0</v>
      </c>
      <c r="BF644" s="238">
        <f>IF(N644="snížená",J644,0)</f>
        <v>0</v>
      </c>
      <c r="BG644" s="238">
        <f>IF(N644="zákl. přenesená",J644,0)</f>
        <v>0</v>
      </c>
      <c r="BH644" s="238">
        <f>IF(N644="sníž. přenesená",J644,0)</f>
        <v>0</v>
      </c>
      <c r="BI644" s="238">
        <f>IF(N644="nulová",J644,0)</f>
        <v>0</v>
      </c>
      <c r="BJ644" s="18" t="s">
        <v>86</v>
      </c>
      <c r="BK644" s="238">
        <f>ROUND(I644*H644,2)</f>
        <v>0</v>
      </c>
      <c r="BL644" s="18" t="s">
        <v>172</v>
      </c>
      <c r="BM644" s="237" t="s">
        <v>820</v>
      </c>
    </row>
    <row r="645" s="2" customFormat="1">
      <c r="A645" s="39"/>
      <c r="B645" s="40"/>
      <c r="C645" s="41"/>
      <c r="D645" s="239" t="s">
        <v>160</v>
      </c>
      <c r="E645" s="41"/>
      <c r="F645" s="240" t="s">
        <v>819</v>
      </c>
      <c r="G645" s="41"/>
      <c r="H645" s="41"/>
      <c r="I645" s="241"/>
      <c r="J645" s="41"/>
      <c r="K645" s="41"/>
      <c r="L645" s="45"/>
      <c r="M645" s="242"/>
      <c r="N645" s="243"/>
      <c r="O645" s="92"/>
      <c r="P645" s="92"/>
      <c r="Q645" s="92"/>
      <c r="R645" s="92"/>
      <c r="S645" s="92"/>
      <c r="T645" s="92"/>
      <c r="U645" s="93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160</v>
      </c>
      <c r="AU645" s="18" t="s">
        <v>88</v>
      </c>
    </row>
    <row r="646" s="2" customFormat="1">
      <c r="A646" s="39"/>
      <c r="B646" s="40"/>
      <c r="C646" s="41"/>
      <c r="D646" s="268" t="s">
        <v>229</v>
      </c>
      <c r="E646" s="41"/>
      <c r="F646" s="269" t="s">
        <v>821</v>
      </c>
      <c r="G646" s="41"/>
      <c r="H646" s="41"/>
      <c r="I646" s="241"/>
      <c r="J646" s="41"/>
      <c r="K646" s="41"/>
      <c r="L646" s="45"/>
      <c r="M646" s="242"/>
      <c r="N646" s="243"/>
      <c r="O646" s="92"/>
      <c r="P646" s="92"/>
      <c r="Q646" s="92"/>
      <c r="R646" s="92"/>
      <c r="S646" s="92"/>
      <c r="T646" s="92"/>
      <c r="U646" s="93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229</v>
      </c>
      <c r="AU646" s="18" t="s">
        <v>88</v>
      </c>
    </row>
    <row r="647" s="13" customFormat="1">
      <c r="A647" s="13"/>
      <c r="B647" s="244"/>
      <c r="C647" s="245"/>
      <c r="D647" s="239" t="s">
        <v>161</v>
      </c>
      <c r="E647" s="246" t="s">
        <v>1</v>
      </c>
      <c r="F647" s="247" t="s">
        <v>822</v>
      </c>
      <c r="G647" s="245"/>
      <c r="H647" s="248">
        <v>81.510000000000005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2"/>
      <c r="U647" s="25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4" t="s">
        <v>161</v>
      </c>
      <c r="AU647" s="254" t="s">
        <v>88</v>
      </c>
      <c r="AV647" s="13" t="s">
        <v>88</v>
      </c>
      <c r="AW647" s="13" t="s">
        <v>35</v>
      </c>
      <c r="AX647" s="13" t="s">
        <v>79</v>
      </c>
      <c r="AY647" s="254" t="s">
        <v>151</v>
      </c>
    </row>
    <row r="648" s="13" customFormat="1">
      <c r="A648" s="13"/>
      <c r="B648" s="244"/>
      <c r="C648" s="245"/>
      <c r="D648" s="239" t="s">
        <v>161</v>
      </c>
      <c r="E648" s="246" t="s">
        <v>1</v>
      </c>
      <c r="F648" s="247" t="s">
        <v>823</v>
      </c>
      <c r="G648" s="245"/>
      <c r="H648" s="248">
        <v>141.91999999999999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2"/>
      <c r="U648" s="25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4" t="s">
        <v>161</v>
      </c>
      <c r="AU648" s="254" t="s">
        <v>88</v>
      </c>
      <c r="AV648" s="13" t="s">
        <v>88</v>
      </c>
      <c r="AW648" s="13" t="s">
        <v>35</v>
      </c>
      <c r="AX648" s="13" t="s">
        <v>79</v>
      </c>
      <c r="AY648" s="254" t="s">
        <v>151</v>
      </c>
    </row>
    <row r="649" s="13" customFormat="1">
      <c r="A649" s="13"/>
      <c r="B649" s="244"/>
      <c r="C649" s="245"/>
      <c r="D649" s="239" t="s">
        <v>161</v>
      </c>
      <c r="E649" s="246" t="s">
        <v>1</v>
      </c>
      <c r="F649" s="247" t="s">
        <v>824</v>
      </c>
      <c r="G649" s="245"/>
      <c r="H649" s="248">
        <v>256.78500000000003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2"/>
      <c r="U649" s="25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4" t="s">
        <v>161</v>
      </c>
      <c r="AU649" s="254" t="s">
        <v>88</v>
      </c>
      <c r="AV649" s="13" t="s">
        <v>88</v>
      </c>
      <c r="AW649" s="13" t="s">
        <v>35</v>
      </c>
      <c r="AX649" s="13" t="s">
        <v>79</v>
      </c>
      <c r="AY649" s="254" t="s">
        <v>151</v>
      </c>
    </row>
    <row r="650" s="15" customFormat="1">
      <c r="A650" s="15"/>
      <c r="B650" s="271"/>
      <c r="C650" s="272"/>
      <c r="D650" s="239" t="s">
        <v>161</v>
      </c>
      <c r="E650" s="273" t="s">
        <v>1</v>
      </c>
      <c r="F650" s="274" t="s">
        <v>236</v>
      </c>
      <c r="G650" s="272"/>
      <c r="H650" s="275">
        <v>480.21500000000003</v>
      </c>
      <c r="I650" s="276"/>
      <c r="J650" s="272"/>
      <c r="K650" s="272"/>
      <c r="L650" s="277"/>
      <c r="M650" s="278"/>
      <c r="N650" s="279"/>
      <c r="O650" s="279"/>
      <c r="P650" s="279"/>
      <c r="Q650" s="279"/>
      <c r="R650" s="279"/>
      <c r="S650" s="279"/>
      <c r="T650" s="279"/>
      <c r="U650" s="280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81" t="s">
        <v>161</v>
      </c>
      <c r="AU650" s="281" t="s">
        <v>88</v>
      </c>
      <c r="AV650" s="15" t="s">
        <v>172</v>
      </c>
      <c r="AW650" s="15" t="s">
        <v>35</v>
      </c>
      <c r="AX650" s="15" t="s">
        <v>86</v>
      </c>
      <c r="AY650" s="281" t="s">
        <v>151</v>
      </c>
    </row>
    <row r="651" s="2" customFormat="1" ht="16.5" customHeight="1">
      <c r="A651" s="39"/>
      <c r="B651" s="40"/>
      <c r="C651" s="226" t="s">
        <v>825</v>
      </c>
      <c r="D651" s="226" t="s">
        <v>154</v>
      </c>
      <c r="E651" s="227" t="s">
        <v>826</v>
      </c>
      <c r="F651" s="228" t="s">
        <v>827</v>
      </c>
      <c r="G651" s="229" t="s">
        <v>363</v>
      </c>
      <c r="H651" s="230">
        <v>2.2999999999999998</v>
      </c>
      <c r="I651" s="231"/>
      <c r="J651" s="232">
        <f>ROUND(I651*H651,2)</f>
        <v>0</v>
      </c>
      <c r="K651" s="228" t="s">
        <v>227</v>
      </c>
      <c r="L651" s="45"/>
      <c r="M651" s="233" t="s">
        <v>1</v>
      </c>
      <c r="N651" s="234" t="s">
        <v>44</v>
      </c>
      <c r="O651" s="92"/>
      <c r="P651" s="235">
        <f>O651*H651</f>
        <v>0</v>
      </c>
      <c r="Q651" s="235">
        <v>0</v>
      </c>
      <c r="R651" s="235">
        <f>Q651*H651</f>
        <v>0</v>
      </c>
      <c r="S651" s="235">
        <v>0</v>
      </c>
      <c r="T651" s="235">
        <f>S651*H651</f>
        <v>0</v>
      </c>
      <c r="U651" s="236" t="s">
        <v>1</v>
      </c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7" t="s">
        <v>172</v>
      </c>
      <c r="AT651" s="237" t="s">
        <v>154</v>
      </c>
      <c r="AU651" s="237" t="s">
        <v>88</v>
      </c>
      <c r="AY651" s="18" t="s">
        <v>151</v>
      </c>
      <c r="BE651" s="238">
        <f>IF(N651="základní",J651,0)</f>
        <v>0</v>
      </c>
      <c r="BF651" s="238">
        <f>IF(N651="snížená",J651,0)</f>
        <v>0</v>
      </c>
      <c r="BG651" s="238">
        <f>IF(N651="zákl. přenesená",J651,0)</f>
        <v>0</v>
      </c>
      <c r="BH651" s="238">
        <f>IF(N651="sníž. přenesená",J651,0)</f>
        <v>0</v>
      </c>
      <c r="BI651" s="238">
        <f>IF(N651="nulová",J651,0)</f>
        <v>0</v>
      </c>
      <c r="BJ651" s="18" t="s">
        <v>86</v>
      </c>
      <c r="BK651" s="238">
        <f>ROUND(I651*H651,2)</f>
        <v>0</v>
      </c>
      <c r="BL651" s="18" t="s">
        <v>172</v>
      </c>
      <c r="BM651" s="237" t="s">
        <v>828</v>
      </c>
    </row>
    <row r="652" s="2" customFormat="1">
      <c r="A652" s="39"/>
      <c r="B652" s="40"/>
      <c r="C652" s="41"/>
      <c r="D652" s="239" t="s">
        <v>160</v>
      </c>
      <c r="E652" s="41"/>
      <c r="F652" s="240" t="s">
        <v>827</v>
      </c>
      <c r="G652" s="41"/>
      <c r="H652" s="41"/>
      <c r="I652" s="241"/>
      <c r="J652" s="41"/>
      <c r="K652" s="41"/>
      <c r="L652" s="45"/>
      <c r="M652" s="242"/>
      <c r="N652" s="243"/>
      <c r="O652" s="92"/>
      <c r="P652" s="92"/>
      <c r="Q652" s="92"/>
      <c r="R652" s="92"/>
      <c r="S652" s="92"/>
      <c r="T652" s="92"/>
      <c r="U652" s="93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160</v>
      </c>
      <c r="AU652" s="18" t="s">
        <v>88</v>
      </c>
    </row>
    <row r="653" s="2" customFormat="1">
      <c r="A653" s="39"/>
      <c r="B653" s="40"/>
      <c r="C653" s="41"/>
      <c r="D653" s="268" t="s">
        <v>229</v>
      </c>
      <c r="E653" s="41"/>
      <c r="F653" s="269" t="s">
        <v>829</v>
      </c>
      <c r="G653" s="41"/>
      <c r="H653" s="41"/>
      <c r="I653" s="241"/>
      <c r="J653" s="41"/>
      <c r="K653" s="41"/>
      <c r="L653" s="45"/>
      <c r="M653" s="242"/>
      <c r="N653" s="243"/>
      <c r="O653" s="92"/>
      <c r="P653" s="92"/>
      <c r="Q653" s="92"/>
      <c r="R653" s="92"/>
      <c r="S653" s="92"/>
      <c r="T653" s="92"/>
      <c r="U653" s="93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229</v>
      </c>
      <c r="AU653" s="18" t="s">
        <v>88</v>
      </c>
    </row>
    <row r="654" s="13" customFormat="1">
      <c r="A654" s="13"/>
      <c r="B654" s="244"/>
      <c r="C654" s="245"/>
      <c r="D654" s="239" t="s">
        <v>161</v>
      </c>
      <c r="E654" s="246" t="s">
        <v>1</v>
      </c>
      <c r="F654" s="247" t="s">
        <v>830</v>
      </c>
      <c r="G654" s="245"/>
      <c r="H654" s="248">
        <v>0.92000000000000004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2"/>
      <c r="U654" s="25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4" t="s">
        <v>161</v>
      </c>
      <c r="AU654" s="254" t="s">
        <v>88</v>
      </c>
      <c r="AV654" s="13" t="s">
        <v>88</v>
      </c>
      <c r="AW654" s="13" t="s">
        <v>35</v>
      </c>
      <c r="AX654" s="13" t="s">
        <v>79</v>
      </c>
      <c r="AY654" s="254" t="s">
        <v>151</v>
      </c>
    </row>
    <row r="655" s="13" customFormat="1">
      <c r="A655" s="13"/>
      <c r="B655" s="244"/>
      <c r="C655" s="245"/>
      <c r="D655" s="239" t="s">
        <v>161</v>
      </c>
      <c r="E655" s="246" t="s">
        <v>1</v>
      </c>
      <c r="F655" s="247" t="s">
        <v>831</v>
      </c>
      <c r="G655" s="245"/>
      <c r="H655" s="248">
        <v>1.3799999999999999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2"/>
      <c r="U655" s="25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4" t="s">
        <v>161</v>
      </c>
      <c r="AU655" s="254" t="s">
        <v>88</v>
      </c>
      <c r="AV655" s="13" t="s">
        <v>88</v>
      </c>
      <c r="AW655" s="13" t="s">
        <v>35</v>
      </c>
      <c r="AX655" s="13" t="s">
        <v>79</v>
      </c>
      <c r="AY655" s="254" t="s">
        <v>151</v>
      </c>
    </row>
    <row r="656" s="15" customFormat="1">
      <c r="A656" s="15"/>
      <c r="B656" s="271"/>
      <c r="C656" s="272"/>
      <c r="D656" s="239" t="s">
        <v>161</v>
      </c>
      <c r="E656" s="273" t="s">
        <v>1</v>
      </c>
      <c r="F656" s="274" t="s">
        <v>236</v>
      </c>
      <c r="G656" s="272"/>
      <c r="H656" s="275">
        <v>2.2999999999999998</v>
      </c>
      <c r="I656" s="276"/>
      <c r="J656" s="272"/>
      <c r="K656" s="272"/>
      <c r="L656" s="277"/>
      <c r="M656" s="278"/>
      <c r="N656" s="279"/>
      <c r="O656" s="279"/>
      <c r="P656" s="279"/>
      <c r="Q656" s="279"/>
      <c r="R656" s="279"/>
      <c r="S656" s="279"/>
      <c r="T656" s="279"/>
      <c r="U656" s="280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81" t="s">
        <v>161</v>
      </c>
      <c r="AU656" s="281" t="s">
        <v>88</v>
      </c>
      <c r="AV656" s="15" t="s">
        <v>172</v>
      </c>
      <c r="AW656" s="15" t="s">
        <v>35</v>
      </c>
      <c r="AX656" s="15" t="s">
        <v>86</v>
      </c>
      <c r="AY656" s="281" t="s">
        <v>151</v>
      </c>
    </row>
    <row r="657" s="2" customFormat="1" ht="24.15" customHeight="1">
      <c r="A657" s="39"/>
      <c r="B657" s="40"/>
      <c r="C657" s="226" t="s">
        <v>832</v>
      </c>
      <c r="D657" s="226" t="s">
        <v>154</v>
      </c>
      <c r="E657" s="227" t="s">
        <v>833</v>
      </c>
      <c r="F657" s="228" t="s">
        <v>834</v>
      </c>
      <c r="G657" s="229" t="s">
        <v>363</v>
      </c>
      <c r="H657" s="230">
        <v>4.3700000000000001</v>
      </c>
      <c r="I657" s="231"/>
      <c r="J657" s="232">
        <f>ROUND(I657*H657,2)</f>
        <v>0</v>
      </c>
      <c r="K657" s="228" t="s">
        <v>227</v>
      </c>
      <c r="L657" s="45"/>
      <c r="M657" s="233" t="s">
        <v>1</v>
      </c>
      <c r="N657" s="234" t="s">
        <v>44</v>
      </c>
      <c r="O657" s="92"/>
      <c r="P657" s="235">
        <f>O657*H657</f>
        <v>0</v>
      </c>
      <c r="Q657" s="235">
        <v>0</v>
      </c>
      <c r="R657" s="235">
        <f>Q657*H657</f>
        <v>0</v>
      </c>
      <c r="S657" s="235">
        <v>0</v>
      </c>
      <c r="T657" s="235">
        <f>S657*H657</f>
        <v>0</v>
      </c>
      <c r="U657" s="236" t="s">
        <v>1</v>
      </c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7" t="s">
        <v>172</v>
      </c>
      <c r="AT657" s="237" t="s">
        <v>154</v>
      </c>
      <c r="AU657" s="237" t="s">
        <v>88</v>
      </c>
      <c r="AY657" s="18" t="s">
        <v>151</v>
      </c>
      <c r="BE657" s="238">
        <f>IF(N657="základní",J657,0)</f>
        <v>0</v>
      </c>
      <c r="BF657" s="238">
        <f>IF(N657="snížená",J657,0)</f>
        <v>0</v>
      </c>
      <c r="BG657" s="238">
        <f>IF(N657="zákl. přenesená",J657,0)</f>
        <v>0</v>
      </c>
      <c r="BH657" s="238">
        <f>IF(N657="sníž. přenesená",J657,0)</f>
        <v>0</v>
      </c>
      <c r="BI657" s="238">
        <f>IF(N657="nulová",J657,0)</f>
        <v>0</v>
      </c>
      <c r="BJ657" s="18" t="s">
        <v>86</v>
      </c>
      <c r="BK657" s="238">
        <f>ROUND(I657*H657,2)</f>
        <v>0</v>
      </c>
      <c r="BL657" s="18" t="s">
        <v>172</v>
      </c>
      <c r="BM657" s="237" t="s">
        <v>835</v>
      </c>
    </row>
    <row r="658" s="2" customFormat="1">
      <c r="A658" s="39"/>
      <c r="B658" s="40"/>
      <c r="C658" s="41"/>
      <c r="D658" s="239" t="s">
        <v>160</v>
      </c>
      <c r="E658" s="41"/>
      <c r="F658" s="240" t="s">
        <v>834</v>
      </c>
      <c r="G658" s="41"/>
      <c r="H658" s="41"/>
      <c r="I658" s="241"/>
      <c r="J658" s="41"/>
      <c r="K658" s="41"/>
      <c r="L658" s="45"/>
      <c r="M658" s="242"/>
      <c r="N658" s="243"/>
      <c r="O658" s="92"/>
      <c r="P658" s="92"/>
      <c r="Q658" s="92"/>
      <c r="R658" s="92"/>
      <c r="S658" s="92"/>
      <c r="T658" s="92"/>
      <c r="U658" s="93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160</v>
      </c>
      <c r="AU658" s="18" t="s">
        <v>88</v>
      </c>
    </row>
    <row r="659" s="2" customFormat="1">
      <c r="A659" s="39"/>
      <c r="B659" s="40"/>
      <c r="C659" s="41"/>
      <c r="D659" s="268" t="s">
        <v>229</v>
      </c>
      <c r="E659" s="41"/>
      <c r="F659" s="269" t="s">
        <v>836</v>
      </c>
      <c r="G659" s="41"/>
      <c r="H659" s="41"/>
      <c r="I659" s="241"/>
      <c r="J659" s="41"/>
      <c r="K659" s="41"/>
      <c r="L659" s="45"/>
      <c r="M659" s="242"/>
      <c r="N659" s="243"/>
      <c r="O659" s="92"/>
      <c r="P659" s="92"/>
      <c r="Q659" s="92"/>
      <c r="R659" s="92"/>
      <c r="S659" s="92"/>
      <c r="T659" s="92"/>
      <c r="U659" s="93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229</v>
      </c>
      <c r="AU659" s="18" t="s">
        <v>88</v>
      </c>
    </row>
    <row r="660" s="13" customFormat="1">
      <c r="A660" s="13"/>
      <c r="B660" s="244"/>
      <c r="C660" s="245"/>
      <c r="D660" s="239" t="s">
        <v>161</v>
      </c>
      <c r="E660" s="246" t="s">
        <v>1</v>
      </c>
      <c r="F660" s="247" t="s">
        <v>837</v>
      </c>
      <c r="G660" s="245"/>
      <c r="H660" s="248">
        <v>4.3700000000000001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2"/>
      <c r="U660" s="25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4" t="s">
        <v>161</v>
      </c>
      <c r="AU660" s="254" t="s">
        <v>88</v>
      </c>
      <c r="AV660" s="13" t="s">
        <v>88</v>
      </c>
      <c r="AW660" s="13" t="s">
        <v>35</v>
      </c>
      <c r="AX660" s="13" t="s">
        <v>86</v>
      </c>
      <c r="AY660" s="254" t="s">
        <v>151</v>
      </c>
    </row>
    <row r="661" s="2" customFormat="1" ht="24.15" customHeight="1">
      <c r="A661" s="39"/>
      <c r="B661" s="40"/>
      <c r="C661" s="226" t="s">
        <v>838</v>
      </c>
      <c r="D661" s="226" t="s">
        <v>154</v>
      </c>
      <c r="E661" s="227" t="s">
        <v>839</v>
      </c>
      <c r="F661" s="228" t="s">
        <v>840</v>
      </c>
      <c r="G661" s="229" t="s">
        <v>363</v>
      </c>
      <c r="H661" s="230">
        <v>394.58999999999998</v>
      </c>
      <c r="I661" s="231"/>
      <c r="J661" s="232">
        <f>ROUND(I661*H661,2)</f>
        <v>0</v>
      </c>
      <c r="K661" s="228" t="s">
        <v>227</v>
      </c>
      <c r="L661" s="45"/>
      <c r="M661" s="233" t="s">
        <v>1</v>
      </c>
      <c r="N661" s="234" t="s">
        <v>44</v>
      </c>
      <c r="O661" s="92"/>
      <c r="P661" s="235">
        <f>O661*H661</f>
        <v>0</v>
      </c>
      <c r="Q661" s="235">
        <v>0</v>
      </c>
      <c r="R661" s="235">
        <f>Q661*H661</f>
        <v>0</v>
      </c>
      <c r="S661" s="235">
        <v>0</v>
      </c>
      <c r="T661" s="235">
        <f>S661*H661</f>
        <v>0</v>
      </c>
      <c r="U661" s="236" t="s">
        <v>1</v>
      </c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7" t="s">
        <v>172</v>
      </c>
      <c r="AT661" s="237" t="s">
        <v>154</v>
      </c>
      <c r="AU661" s="237" t="s">
        <v>88</v>
      </c>
      <c r="AY661" s="18" t="s">
        <v>151</v>
      </c>
      <c r="BE661" s="238">
        <f>IF(N661="základní",J661,0)</f>
        <v>0</v>
      </c>
      <c r="BF661" s="238">
        <f>IF(N661="snížená",J661,0)</f>
        <v>0</v>
      </c>
      <c r="BG661" s="238">
        <f>IF(N661="zákl. přenesená",J661,0)</f>
        <v>0</v>
      </c>
      <c r="BH661" s="238">
        <f>IF(N661="sníž. přenesená",J661,0)</f>
        <v>0</v>
      </c>
      <c r="BI661" s="238">
        <f>IF(N661="nulová",J661,0)</f>
        <v>0</v>
      </c>
      <c r="BJ661" s="18" t="s">
        <v>86</v>
      </c>
      <c r="BK661" s="238">
        <f>ROUND(I661*H661,2)</f>
        <v>0</v>
      </c>
      <c r="BL661" s="18" t="s">
        <v>172</v>
      </c>
      <c r="BM661" s="237" t="s">
        <v>841</v>
      </c>
    </row>
    <row r="662" s="2" customFormat="1">
      <c r="A662" s="39"/>
      <c r="B662" s="40"/>
      <c r="C662" s="41"/>
      <c r="D662" s="239" t="s">
        <v>160</v>
      </c>
      <c r="E662" s="41"/>
      <c r="F662" s="240" t="s">
        <v>840</v>
      </c>
      <c r="G662" s="41"/>
      <c r="H662" s="41"/>
      <c r="I662" s="241"/>
      <c r="J662" s="41"/>
      <c r="K662" s="41"/>
      <c r="L662" s="45"/>
      <c r="M662" s="242"/>
      <c r="N662" s="243"/>
      <c r="O662" s="92"/>
      <c r="P662" s="92"/>
      <c r="Q662" s="92"/>
      <c r="R662" s="92"/>
      <c r="S662" s="92"/>
      <c r="T662" s="92"/>
      <c r="U662" s="93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160</v>
      </c>
      <c r="AU662" s="18" t="s">
        <v>88</v>
      </c>
    </row>
    <row r="663" s="2" customFormat="1">
      <c r="A663" s="39"/>
      <c r="B663" s="40"/>
      <c r="C663" s="41"/>
      <c r="D663" s="268" t="s">
        <v>229</v>
      </c>
      <c r="E663" s="41"/>
      <c r="F663" s="269" t="s">
        <v>842</v>
      </c>
      <c r="G663" s="41"/>
      <c r="H663" s="41"/>
      <c r="I663" s="241"/>
      <c r="J663" s="41"/>
      <c r="K663" s="41"/>
      <c r="L663" s="45"/>
      <c r="M663" s="242"/>
      <c r="N663" s="243"/>
      <c r="O663" s="92"/>
      <c r="P663" s="92"/>
      <c r="Q663" s="92"/>
      <c r="R663" s="92"/>
      <c r="S663" s="92"/>
      <c r="T663" s="92"/>
      <c r="U663" s="93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229</v>
      </c>
      <c r="AU663" s="18" t="s">
        <v>88</v>
      </c>
    </row>
    <row r="664" s="13" customFormat="1">
      <c r="A664" s="13"/>
      <c r="B664" s="244"/>
      <c r="C664" s="245"/>
      <c r="D664" s="239" t="s">
        <v>161</v>
      </c>
      <c r="E664" s="246" t="s">
        <v>1</v>
      </c>
      <c r="F664" s="247" t="s">
        <v>843</v>
      </c>
      <c r="G664" s="245"/>
      <c r="H664" s="248">
        <v>394.58999999999998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2"/>
      <c r="U664" s="25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4" t="s">
        <v>161</v>
      </c>
      <c r="AU664" s="254" t="s">
        <v>88</v>
      </c>
      <c r="AV664" s="13" t="s">
        <v>88</v>
      </c>
      <c r="AW664" s="13" t="s">
        <v>35</v>
      </c>
      <c r="AX664" s="13" t="s">
        <v>86</v>
      </c>
      <c r="AY664" s="254" t="s">
        <v>151</v>
      </c>
    </row>
    <row r="665" s="2" customFormat="1" ht="24.15" customHeight="1">
      <c r="A665" s="39"/>
      <c r="B665" s="40"/>
      <c r="C665" s="226" t="s">
        <v>844</v>
      </c>
      <c r="D665" s="226" t="s">
        <v>154</v>
      </c>
      <c r="E665" s="227" t="s">
        <v>845</v>
      </c>
      <c r="F665" s="228" t="s">
        <v>846</v>
      </c>
      <c r="G665" s="229" t="s">
        <v>363</v>
      </c>
      <c r="H665" s="230">
        <v>2.2999999999999998</v>
      </c>
      <c r="I665" s="231"/>
      <c r="J665" s="232">
        <f>ROUND(I665*H665,2)</f>
        <v>0</v>
      </c>
      <c r="K665" s="228" t="s">
        <v>227</v>
      </c>
      <c r="L665" s="45"/>
      <c r="M665" s="233" t="s">
        <v>1</v>
      </c>
      <c r="N665" s="234" t="s">
        <v>44</v>
      </c>
      <c r="O665" s="92"/>
      <c r="P665" s="235">
        <f>O665*H665</f>
        <v>0</v>
      </c>
      <c r="Q665" s="235">
        <v>0</v>
      </c>
      <c r="R665" s="235">
        <f>Q665*H665</f>
        <v>0</v>
      </c>
      <c r="S665" s="235">
        <v>0</v>
      </c>
      <c r="T665" s="235">
        <f>S665*H665</f>
        <v>0</v>
      </c>
      <c r="U665" s="236" t="s">
        <v>1</v>
      </c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7" t="s">
        <v>172</v>
      </c>
      <c r="AT665" s="237" t="s">
        <v>154</v>
      </c>
      <c r="AU665" s="237" t="s">
        <v>88</v>
      </c>
      <c r="AY665" s="18" t="s">
        <v>151</v>
      </c>
      <c r="BE665" s="238">
        <f>IF(N665="základní",J665,0)</f>
        <v>0</v>
      </c>
      <c r="BF665" s="238">
        <f>IF(N665="snížená",J665,0)</f>
        <v>0</v>
      </c>
      <c r="BG665" s="238">
        <f>IF(N665="zákl. přenesená",J665,0)</f>
        <v>0</v>
      </c>
      <c r="BH665" s="238">
        <f>IF(N665="sníž. přenesená",J665,0)</f>
        <v>0</v>
      </c>
      <c r="BI665" s="238">
        <f>IF(N665="nulová",J665,0)</f>
        <v>0</v>
      </c>
      <c r="BJ665" s="18" t="s">
        <v>86</v>
      </c>
      <c r="BK665" s="238">
        <f>ROUND(I665*H665,2)</f>
        <v>0</v>
      </c>
      <c r="BL665" s="18" t="s">
        <v>172</v>
      </c>
      <c r="BM665" s="237" t="s">
        <v>847</v>
      </c>
    </row>
    <row r="666" s="2" customFormat="1">
      <c r="A666" s="39"/>
      <c r="B666" s="40"/>
      <c r="C666" s="41"/>
      <c r="D666" s="239" t="s">
        <v>160</v>
      </c>
      <c r="E666" s="41"/>
      <c r="F666" s="240" t="s">
        <v>846</v>
      </c>
      <c r="G666" s="41"/>
      <c r="H666" s="41"/>
      <c r="I666" s="241"/>
      <c r="J666" s="41"/>
      <c r="K666" s="41"/>
      <c r="L666" s="45"/>
      <c r="M666" s="242"/>
      <c r="N666" s="243"/>
      <c r="O666" s="92"/>
      <c r="P666" s="92"/>
      <c r="Q666" s="92"/>
      <c r="R666" s="92"/>
      <c r="S666" s="92"/>
      <c r="T666" s="92"/>
      <c r="U666" s="93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160</v>
      </c>
      <c r="AU666" s="18" t="s">
        <v>88</v>
      </c>
    </row>
    <row r="667" s="2" customFormat="1">
      <c r="A667" s="39"/>
      <c r="B667" s="40"/>
      <c r="C667" s="41"/>
      <c r="D667" s="268" t="s">
        <v>229</v>
      </c>
      <c r="E667" s="41"/>
      <c r="F667" s="269" t="s">
        <v>848</v>
      </c>
      <c r="G667" s="41"/>
      <c r="H667" s="41"/>
      <c r="I667" s="241"/>
      <c r="J667" s="41"/>
      <c r="K667" s="41"/>
      <c r="L667" s="45"/>
      <c r="M667" s="242"/>
      <c r="N667" s="243"/>
      <c r="O667" s="92"/>
      <c r="P667" s="92"/>
      <c r="Q667" s="92"/>
      <c r="R667" s="92"/>
      <c r="S667" s="92"/>
      <c r="T667" s="92"/>
      <c r="U667" s="93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229</v>
      </c>
      <c r="AU667" s="18" t="s">
        <v>88</v>
      </c>
    </row>
    <row r="668" s="2" customFormat="1" ht="37.8" customHeight="1">
      <c r="A668" s="39"/>
      <c r="B668" s="40"/>
      <c r="C668" s="226" t="s">
        <v>849</v>
      </c>
      <c r="D668" s="226" t="s">
        <v>154</v>
      </c>
      <c r="E668" s="227" t="s">
        <v>850</v>
      </c>
      <c r="F668" s="228" t="s">
        <v>851</v>
      </c>
      <c r="G668" s="229" t="s">
        <v>363</v>
      </c>
      <c r="H668" s="230">
        <v>29.183</v>
      </c>
      <c r="I668" s="231"/>
      <c r="J668" s="232">
        <f>ROUND(I668*H668,2)</f>
        <v>0</v>
      </c>
      <c r="K668" s="228" t="s">
        <v>227</v>
      </c>
      <c r="L668" s="45"/>
      <c r="M668" s="233" t="s">
        <v>1</v>
      </c>
      <c r="N668" s="234" t="s">
        <v>44</v>
      </c>
      <c r="O668" s="92"/>
      <c r="P668" s="235">
        <f>O668*H668</f>
        <v>0</v>
      </c>
      <c r="Q668" s="235">
        <v>0</v>
      </c>
      <c r="R668" s="235">
        <f>Q668*H668</f>
        <v>0</v>
      </c>
      <c r="S668" s="235">
        <v>0</v>
      </c>
      <c r="T668" s="235">
        <f>S668*H668</f>
        <v>0</v>
      </c>
      <c r="U668" s="236" t="s">
        <v>1</v>
      </c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7" t="s">
        <v>172</v>
      </c>
      <c r="AT668" s="237" t="s">
        <v>154</v>
      </c>
      <c r="AU668" s="237" t="s">
        <v>88</v>
      </c>
      <c r="AY668" s="18" t="s">
        <v>151</v>
      </c>
      <c r="BE668" s="238">
        <f>IF(N668="základní",J668,0)</f>
        <v>0</v>
      </c>
      <c r="BF668" s="238">
        <f>IF(N668="snížená",J668,0)</f>
        <v>0</v>
      </c>
      <c r="BG668" s="238">
        <f>IF(N668="zákl. přenesená",J668,0)</f>
        <v>0</v>
      </c>
      <c r="BH668" s="238">
        <f>IF(N668="sníž. přenesená",J668,0)</f>
        <v>0</v>
      </c>
      <c r="BI668" s="238">
        <f>IF(N668="nulová",J668,0)</f>
        <v>0</v>
      </c>
      <c r="BJ668" s="18" t="s">
        <v>86</v>
      </c>
      <c r="BK668" s="238">
        <f>ROUND(I668*H668,2)</f>
        <v>0</v>
      </c>
      <c r="BL668" s="18" t="s">
        <v>172</v>
      </c>
      <c r="BM668" s="237" t="s">
        <v>852</v>
      </c>
    </row>
    <row r="669" s="2" customFormat="1">
      <c r="A669" s="39"/>
      <c r="B669" s="40"/>
      <c r="C669" s="41"/>
      <c r="D669" s="239" t="s">
        <v>160</v>
      </c>
      <c r="E669" s="41"/>
      <c r="F669" s="240" t="s">
        <v>851</v>
      </c>
      <c r="G669" s="41"/>
      <c r="H669" s="41"/>
      <c r="I669" s="241"/>
      <c r="J669" s="41"/>
      <c r="K669" s="41"/>
      <c r="L669" s="45"/>
      <c r="M669" s="242"/>
      <c r="N669" s="243"/>
      <c r="O669" s="92"/>
      <c r="P669" s="92"/>
      <c r="Q669" s="92"/>
      <c r="R669" s="92"/>
      <c r="S669" s="92"/>
      <c r="T669" s="92"/>
      <c r="U669" s="93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160</v>
      </c>
      <c r="AU669" s="18" t="s">
        <v>88</v>
      </c>
    </row>
    <row r="670" s="2" customFormat="1">
      <c r="A670" s="39"/>
      <c r="B670" s="40"/>
      <c r="C670" s="41"/>
      <c r="D670" s="268" t="s">
        <v>229</v>
      </c>
      <c r="E670" s="41"/>
      <c r="F670" s="269" t="s">
        <v>853</v>
      </c>
      <c r="G670" s="41"/>
      <c r="H670" s="41"/>
      <c r="I670" s="241"/>
      <c r="J670" s="41"/>
      <c r="K670" s="41"/>
      <c r="L670" s="45"/>
      <c r="M670" s="242"/>
      <c r="N670" s="243"/>
      <c r="O670" s="92"/>
      <c r="P670" s="92"/>
      <c r="Q670" s="92"/>
      <c r="R670" s="92"/>
      <c r="S670" s="92"/>
      <c r="T670" s="92"/>
      <c r="U670" s="93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229</v>
      </c>
      <c r="AU670" s="18" t="s">
        <v>88</v>
      </c>
    </row>
    <row r="671" s="13" customFormat="1">
      <c r="A671" s="13"/>
      <c r="B671" s="244"/>
      <c r="C671" s="245"/>
      <c r="D671" s="239" t="s">
        <v>161</v>
      </c>
      <c r="E671" s="246" t="s">
        <v>1</v>
      </c>
      <c r="F671" s="247" t="s">
        <v>799</v>
      </c>
      <c r="G671" s="245"/>
      <c r="H671" s="248">
        <v>9.0779999999999994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2"/>
      <c r="U671" s="25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4" t="s">
        <v>161</v>
      </c>
      <c r="AU671" s="254" t="s">
        <v>88</v>
      </c>
      <c r="AV671" s="13" t="s">
        <v>88</v>
      </c>
      <c r="AW671" s="13" t="s">
        <v>35</v>
      </c>
      <c r="AX671" s="13" t="s">
        <v>79</v>
      </c>
      <c r="AY671" s="254" t="s">
        <v>151</v>
      </c>
    </row>
    <row r="672" s="13" customFormat="1">
      <c r="A672" s="13"/>
      <c r="B672" s="244"/>
      <c r="C672" s="245"/>
      <c r="D672" s="239" t="s">
        <v>161</v>
      </c>
      <c r="E672" s="246" t="s">
        <v>1</v>
      </c>
      <c r="F672" s="247" t="s">
        <v>814</v>
      </c>
      <c r="G672" s="245"/>
      <c r="H672" s="248">
        <v>4.29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2"/>
      <c r="U672" s="25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4" t="s">
        <v>161</v>
      </c>
      <c r="AU672" s="254" t="s">
        <v>88</v>
      </c>
      <c r="AV672" s="13" t="s">
        <v>88</v>
      </c>
      <c r="AW672" s="13" t="s">
        <v>35</v>
      </c>
      <c r="AX672" s="13" t="s">
        <v>79</v>
      </c>
      <c r="AY672" s="254" t="s">
        <v>151</v>
      </c>
    </row>
    <row r="673" s="13" customFormat="1">
      <c r="A673" s="13"/>
      <c r="B673" s="244"/>
      <c r="C673" s="245"/>
      <c r="D673" s="239" t="s">
        <v>161</v>
      </c>
      <c r="E673" s="246" t="s">
        <v>1</v>
      </c>
      <c r="F673" s="247" t="s">
        <v>830</v>
      </c>
      <c r="G673" s="245"/>
      <c r="H673" s="248">
        <v>0.92000000000000004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2"/>
      <c r="U673" s="25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4" t="s">
        <v>161</v>
      </c>
      <c r="AU673" s="254" t="s">
        <v>88</v>
      </c>
      <c r="AV673" s="13" t="s">
        <v>88</v>
      </c>
      <c r="AW673" s="13" t="s">
        <v>35</v>
      </c>
      <c r="AX673" s="13" t="s">
        <v>79</v>
      </c>
      <c r="AY673" s="254" t="s">
        <v>151</v>
      </c>
    </row>
    <row r="674" s="13" customFormat="1">
      <c r="A674" s="13"/>
      <c r="B674" s="244"/>
      <c r="C674" s="245"/>
      <c r="D674" s="239" t="s">
        <v>161</v>
      </c>
      <c r="E674" s="246" t="s">
        <v>1</v>
      </c>
      <c r="F674" s="247" t="s">
        <v>831</v>
      </c>
      <c r="G674" s="245"/>
      <c r="H674" s="248">
        <v>1.3799999999999999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2"/>
      <c r="U674" s="25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4" t="s">
        <v>161</v>
      </c>
      <c r="AU674" s="254" t="s">
        <v>88</v>
      </c>
      <c r="AV674" s="13" t="s">
        <v>88</v>
      </c>
      <c r="AW674" s="13" t="s">
        <v>35</v>
      </c>
      <c r="AX674" s="13" t="s">
        <v>79</v>
      </c>
      <c r="AY674" s="254" t="s">
        <v>151</v>
      </c>
    </row>
    <row r="675" s="13" customFormat="1">
      <c r="A675" s="13"/>
      <c r="B675" s="244"/>
      <c r="C675" s="245"/>
      <c r="D675" s="239" t="s">
        <v>161</v>
      </c>
      <c r="E675" s="246" t="s">
        <v>1</v>
      </c>
      <c r="F675" s="247" t="s">
        <v>816</v>
      </c>
      <c r="G675" s="245"/>
      <c r="H675" s="248">
        <v>13.515000000000001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2"/>
      <c r="U675" s="25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4" t="s">
        <v>161</v>
      </c>
      <c r="AU675" s="254" t="s">
        <v>88</v>
      </c>
      <c r="AV675" s="13" t="s">
        <v>88</v>
      </c>
      <c r="AW675" s="13" t="s">
        <v>35</v>
      </c>
      <c r="AX675" s="13" t="s">
        <v>79</v>
      </c>
      <c r="AY675" s="254" t="s">
        <v>151</v>
      </c>
    </row>
    <row r="676" s="15" customFormat="1">
      <c r="A676" s="15"/>
      <c r="B676" s="271"/>
      <c r="C676" s="272"/>
      <c r="D676" s="239" t="s">
        <v>161</v>
      </c>
      <c r="E676" s="273" t="s">
        <v>1</v>
      </c>
      <c r="F676" s="274" t="s">
        <v>236</v>
      </c>
      <c r="G676" s="272"/>
      <c r="H676" s="275">
        <v>29.183</v>
      </c>
      <c r="I676" s="276"/>
      <c r="J676" s="272"/>
      <c r="K676" s="272"/>
      <c r="L676" s="277"/>
      <c r="M676" s="278"/>
      <c r="N676" s="279"/>
      <c r="O676" s="279"/>
      <c r="P676" s="279"/>
      <c r="Q676" s="279"/>
      <c r="R676" s="279"/>
      <c r="S676" s="279"/>
      <c r="T676" s="279"/>
      <c r="U676" s="280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81" t="s">
        <v>161</v>
      </c>
      <c r="AU676" s="281" t="s">
        <v>88</v>
      </c>
      <c r="AV676" s="15" t="s">
        <v>172</v>
      </c>
      <c r="AW676" s="15" t="s">
        <v>35</v>
      </c>
      <c r="AX676" s="15" t="s">
        <v>86</v>
      </c>
      <c r="AY676" s="281" t="s">
        <v>151</v>
      </c>
    </row>
    <row r="677" s="2" customFormat="1" ht="37.8" customHeight="1">
      <c r="A677" s="39"/>
      <c r="B677" s="40"/>
      <c r="C677" s="226" t="s">
        <v>854</v>
      </c>
      <c r="D677" s="226" t="s">
        <v>154</v>
      </c>
      <c r="E677" s="227" t="s">
        <v>855</v>
      </c>
      <c r="F677" s="228" t="s">
        <v>856</v>
      </c>
      <c r="G677" s="229" t="s">
        <v>363</v>
      </c>
      <c r="H677" s="230">
        <v>8.7789999999999999</v>
      </c>
      <c r="I677" s="231"/>
      <c r="J677" s="232">
        <f>ROUND(I677*H677,2)</f>
        <v>0</v>
      </c>
      <c r="K677" s="228" t="s">
        <v>227</v>
      </c>
      <c r="L677" s="45"/>
      <c r="M677" s="233" t="s">
        <v>1</v>
      </c>
      <c r="N677" s="234" t="s">
        <v>44</v>
      </c>
      <c r="O677" s="92"/>
      <c r="P677" s="235">
        <f>O677*H677</f>
        <v>0</v>
      </c>
      <c r="Q677" s="235">
        <v>0</v>
      </c>
      <c r="R677" s="235">
        <f>Q677*H677</f>
        <v>0</v>
      </c>
      <c r="S677" s="235">
        <v>0</v>
      </c>
      <c r="T677" s="235">
        <f>S677*H677</f>
        <v>0</v>
      </c>
      <c r="U677" s="236" t="s">
        <v>1</v>
      </c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7" t="s">
        <v>172</v>
      </c>
      <c r="AT677" s="237" t="s">
        <v>154</v>
      </c>
      <c r="AU677" s="237" t="s">
        <v>88</v>
      </c>
      <c r="AY677" s="18" t="s">
        <v>151</v>
      </c>
      <c r="BE677" s="238">
        <f>IF(N677="základní",J677,0)</f>
        <v>0</v>
      </c>
      <c r="BF677" s="238">
        <f>IF(N677="snížená",J677,0)</f>
        <v>0</v>
      </c>
      <c r="BG677" s="238">
        <f>IF(N677="zákl. přenesená",J677,0)</f>
        <v>0</v>
      </c>
      <c r="BH677" s="238">
        <f>IF(N677="sníž. přenesená",J677,0)</f>
        <v>0</v>
      </c>
      <c r="BI677" s="238">
        <f>IF(N677="nulová",J677,0)</f>
        <v>0</v>
      </c>
      <c r="BJ677" s="18" t="s">
        <v>86</v>
      </c>
      <c r="BK677" s="238">
        <f>ROUND(I677*H677,2)</f>
        <v>0</v>
      </c>
      <c r="BL677" s="18" t="s">
        <v>172</v>
      </c>
      <c r="BM677" s="237" t="s">
        <v>857</v>
      </c>
    </row>
    <row r="678" s="2" customFormat="1">
      <c r="A678" s="39"/>
      <c r="B678" s="40"/>
      <c r="C678" s="41"/>
      <c r="D678" s="239" t="s">
        <v>160</v>
      </c>
      <c r="E678" s="41"/>
      <c r="F678" s="240" t="s">
        <v>856</v>
      </c>
      <c r="G678" s="41"/>
      <c r="H678" s="41"/>
      <c r="I678" s="241"/>
      <c r="J678" s="41"/>
      <c r="K678" s="41"/>
      <c r="L678" s="45"/>
      <c r="M678" s="242"/>
      <c r="N678" s="243"/>
      <c r="O678" s="92"/>
      <c r="P678" s="92"/>
      <c r="Q678" s="92"/>
      <c r="R678" s="92"/>
      <c r="S678" s="92"/>
      <c r="T678" s="92"/>
      <c r="U678" s="93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160</v>
      </c>
      <c r="AU678" s="18" t="s">
        <v>88</v>
      </c>
    </row>
    <row r="679" s="2" customFormat="1">
      <c r="A679" s="39"/>
      <c r="B679" s="40"/>
      <c r="C679" s="41"/>
      <c r="D679" s="268" t="s">
        <v>229</v>
      </c>
      <c r="E679" s="41"/>
      <c r="F679" s="269" t="s">
        <v>858</v>
      </c>
      <c r="G679" s="41"/>
      <c r="H679" s="41"/>
      <c r="I679" s="241"/>
      <c r="J679" s="41"/>
      <c r="K679" s="41"/>
      <c r="L679" s="45"/>
      <c r="M679" s="242"/>
      <c r="N679" s="243"/>
      <c r="O679" s="92"/>
      <c r="P679" s="92"/>
      <c r="Q679" s="92"/>
      <c r="R679" s="92"/>
      <c r="S679" s="92"/>
      <c r="T679" s="92"/>
      <c r="U679" s="93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229</v>
      </c>
      <c r="AU679" s="18" t="s">
        <v>88</v>
      </c>
    </row>
    <row r="680" s="13" customFormat="1">
      <c r="A680" s="13"/>
      <c r="B680" s="244"/>
      <c r="C680" s="245"/>
      <c r="D680" s="239" t="s">
        <v>161</v>
      </c>
      <c r="E680" s="246" t="s">
        <v>1</v>
      </c>
      <c r="F680" s="247" t="s">
        <v>800</v>
      </c>
      <c r="G680" s="245"/>
      <c r="H680" s="248">
        <v>8.7789999999999999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2"/>
      <c r="U680" s="25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4" t="s">
        <v>161</v>
      </c>
      <c r="AU680" s="254" t="s">
        <v>88</v>
      </c>
      <c r="AV680" s="13" t="s">
        <v>88</v>
      </c>
      <c r="AW680" s="13" t="s">
        <v>35</v>
      </c>
      <c r="AX680" s="13" t="s">
        <v>86</v>
      </c>
      <c r="AY680" s="254" t="s">
        <v>151</v>
      </c>
    </row>
    <row r="681" s="2" customFormat="1" ht="44.25" customHeight="1">
      <c r="A681" s="39"/>
      <c r="B681" s="40"/>
      <c r="C681" s="226" t="s">
        <v>859</v>
      </c>
      <c r="D681" s="226" t="s">
        <v>154</v>
      </c>
      <c r="E681" s="227" t="s">
        <v>860</v>
      </c>
      <c r="F681" s="228" t="s">
        <v>861</v>
      </c>
      <c r="G681" s="229" t="s">
        <v>363</v>
      </c>
      <c r="H681" s="230">
        <v>131.047</v>
      </c>
      <c r="I681" s="231"/>
      <c r="J681" s="232">
        <f>ROUND(I681*H681,2)</f>
        <v>0</v>
      </c>
      <c r="K681" s="228" t="s">
        <v>227</v>
      </c>
      <c r="L681" s="45"/>
      <c r="M681" s="233" t="s">
        <v>1</v>
      </c>
      <c r="N681" s="234" t="s">
        <v>44</v>
      </c>
      <c r="O681" s="92"/>
      <c r="P681" s="235">
        <f>O681*H681</f>
        <v>0</v>
      </c>
      <c r="Q681" s="235">
        <v>0</v>
      </c>
      <c r="R681" s="235">
        <f>Q681*H681</f>
        <v>0</v>
      </c>
      <c r="S681" s="235">
        <v>0</v>
      </c>
      <c r="T681" s="235">
        <f>S681*H681</f>
        <v>0</v>
      </c>
      <c r="U681" s="236" t="s">
        <v>1</v>
      </c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7" t="s">
        <v>172</v>
      </c>
      <c r="AT681" s="237" t="s">
        <v>154</v>
      </c>
      <c r="AU681" s="237" t="s">
        <v>88</v>
      </c>
      <c r="AY681" s="18" t="s">
        <v>151</v>
      </c>
      <c r="BE681" s="238">
        <f>IF(N681="základní",J681,0)</f>
        <v>0</v>
      </c>
      <c r="BF681" s="238">
        <f>IF(N681="snížená",J681,0)</f>
        <v>0</v>
      </c>
      <c r="BG681" s="238">
        <f>IF(N681="zákl. přenesená",J681,0)</f>
        <v>0</v>
      </c>
      <c r="BH681" s="238">
        <f>IF(N681="sníž. přenesená",J681,0)</f>
        <v>0</v>
      </c>
      <c r="BI681" s="238">
        <f>IF(N681="nulová",J681,0)</f>
        <v>0</v>
      </c>
      <c r="BJ681" s="18" t="s">
        <v>86</v>
      </c>
      <c r="BK681" s="238">
        <f>ROUND(I681*H681,2)</f>
        <v>0</v>
      </c>
      <c r="BL681" s="18" t="s">
        <v>172</v>
      </c>
      <c r="BM681" s="237" t="s">
        <v>862</v>
      </c>
    </row>
    <row r="682" s="2" customFormat="1">
      <c r="A682" s="39"/>
      <c r="B682" s="40"/>
      <c r="C682" s="41"/>
      <c r="D682" s="239" t="s">
        <v>160</v>
      </c>
      <c r="E682" s="41"/>
      <c r="F682" s="240" t="s">
        <v>861</v>
      </c>
      <c r="G682" s="41"/>
      <c r="H682" s="41"/>
      <c r="I682" s="241"/>
      <c r="J682" s="41"/>
      <c r="K682" s="41"/>
      <c r="L682" s="45"/>
      <c r="M682" s="242"/>
      <c r="N682" s="243"/>
      <c r="O682" s="92"/>
      <c r="P682" s="92"/>
      <c r="Q682" s="92"/>
      <c r="R682" s="92"/>
      <c r="S682" s="92"/>
      <c r="T682" s="92"/>
      <c r="U682" s="93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160</v>
      </c>
      <c r="AU682" s="18" t="s">
        <v>88</v>
      </c>
    </row>
    <row r="683" s="2" customFormat="1">
      <c r="A683" s="39"/>
      <c r="B683" s="40"/>
      <c r="C683" s="41"/>
      <c r="D683" s="268" t="s">
        <v>229</v>
      </c>
      <c r="E683" s="41"/>
      <c r="F683" s="269" t="s">
        <v>863</v>
      </c>
      <c r="G683" s="41"/>
      <c r="H683" s="41"/>
      <c r="I683" s="241"/>
      <c r="J683" s="41"/>
      <c r="K683" s="41"/>
      <c r="L683" s="45"/>
      <c r="M683" s="242"/>
      <c r="N683" s="243"/>
      <c r="O683" s="92"/>
      <c r="P683" s="92"/>
      <c r="Q683" s="92"/>
      <c r="R683" s="92"/>
      <c r="S683" s="92"/>
      <c r="T683" s="92"/>
      <c r="U683" s="93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229</v>
      </c>
      <c r="AU683" s="18" t="s">
        <v>88</v>
      </c>
    </row>
    <row r="684" s="13" customFormat="1">
      <c r="A684" s="13"/>
      <c r="B684" s="244"/>
      <c r="C684" s="245"/>
      <c r="D684" s="239" t="s">
        <v>161</v>
      </c>
      <c r="E684" s="246" t="s">
        <v>1</v>
      </c>
      <c r="F684" s="247" t="s">
        <v>797</v>
      </c>
      <c r="G684" s="245"/>
      <c r="H684" s="248">
        <v>131.047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2"/>
      <c r="U684" s="25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4" t="s">
        <v>161</v>
      </c>
      <c r="AU684" s="254" t="s">
        <v>88</v>
      </c>
      <c r="AV684" s="13" t="s">
        <v>88</v>
      </c>
      <c r="AW684" s="13" t="s">
        <v>35</v>
      </c>
      <c r="AX684" s="13" t="s">
        <v>86</v>
      </c>
      <c r="AY684" s="254" t="s">
        <v>151</v>
      </c>
    </row>
    <row r="685" s="2" customFormat="1" ht="44.25" customHeight="1">
      <c r="A685" s="39"/>
      <c r="B685" s="40"/>
      <c r="C685" s="226" t="s">
        <v>864</v>
      </c>
      <c r="D685" s="226" t="s">
        <v>154</v>
      </c>
      <c r="E685" s="227" t="s">
        <v>865</v>
      </c>
      <c r="F685" s="228" t="s">
        <v>866</v>
      </c>
      <c r="G685" s="229" t="s">
        <v>363</v>
      </c>
      <c r="H685" s="230">
        <v>192.40100000000001</v>
      </c>
      <c r="I685" s="231"/>
      <c r="J685" s="232">
        <f>ROUND(I685*H685,2)</f>
        <v>0</v>
      </c>
      <c r="K685" s="228" t="s">
        <v>227</v>
      </c>
      <c r="L685" s="45"/>
      <c r="M685" s="233" t="s">
        <v>1</v>
      </c>
      <c r="N685" s="234" t="s">
        <v>44</v>
      </c>
      <c r="O685" s="92"/>
      <c r="P685" s="235">
        <f>O685*H685</f>
        <v>0</v>
      </c>
      <c r="Q685" s="235">
        <v>0</v>
      </c>
      <c r="R685" s="235">
        <f>Q685*H685</f>
        <v>0</v>
      </c>
      <c r="S685" s="235">
        <v>0</v>
      </c>
      <c r="T685" s="235">
        <f>S685*H685</f>
        <v>0</v>
      </c>
      <c r="U685" s="236" t="s">
        <v>1</v>
      </c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7" t="s">
        <v>172</v>
      </c>
      <c r="AT685" s="237" t="s">
        <v>154</v>
      </c>
      <c r="AU685" s="237" t="s">
        <v>88</v>
      </c>
      <c r="AY685" s="18" t="s">
        <v>151</v>
      </c>
      <c r="BE685" s="238">
        <f>IF(N685="základní",J685,0)</f>
        <v>0</v>
      </c>
      <c r="BF685" s="238">
        <f>IF(N685="snížená",J685,0)</f>
        <v>0</v>
      </c>
      <c r="BG685" s="238">
        <f>IF(N685="zákl. přenesená",J685,0)</f>
        <v>0</v>
      </c>
      <c r="BH685" s="238">
        <f>IF(N685="sníž. přenesená",J685,0)</f>
        <v>0</v>
      </c>
      <c r="BI685" s="238">
        <f>IF(N685="nulová",J685,0)</f>
        <v>0</v>
      </c>
      <c r="BJ685" s="18" t="s">
        <v>86</v>
      </c>
      <c r="BK685" s="238">
        <f>ROUND(I685*H685,2)</f>
        <v>0</v>
      </c>
      <c r="BL685" s="18" t="s">
        <v>172</v>
      </c>
      <c r="BM685" s="237" t="s">
        <v>867</v>
      </c>
    </row>
    <row r="686" s="2" customFormat="1">
      <c r="A686" s="39"/>
      <c r="B686" s="40"/>
      <c r="C686" s="41"/>
      <c r="D686" s="239" t="s">
        <v>160</v>
      </c>
      <c r="E686" s="41"/>
      <c r="F686" s="240" t="s">
        <v>866</v>
      </c>
      <c r="G686" s="41"/>
      <c r="H686" s="41"/>
      <c r="I686" s="241"/>
      <c r="J686" s="41"/>
      <c r="K686" s="41"/>
      <c r="L686" s="45"/>
      <c r="M686" s="242"/>
      <c r="N686" s="243"/>
      <c r="O686" s="92"/>
      <c r="P686" s="92"/>
      <c r="Q686" s="92"/>
      <c r="R686" s="92"/>
      <c r="S686" s="92"/>
      <c r="T686" s="92"/>
      <c r="U686" s="93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160</v>
      </c>
      <c r="AU686" s="18" t="s">
        <v>88</v>
      </c>
    </row>
    <row r="687" s="2" customFormat="1">
      <c r="A687" s="39"/>
      <c r="B687" s="40"/>
      <c r="C687" s="41"/>
      <c r="D687" s="268" t="s">
        <v>229</v>
      </c>
      <c r="E687" s="41"/>
      <c r="F687" s="269" t="s">
        <v>868</v>
      </c>
      <c r="G687" s="41"/>
      <c r="H687" s="41"/>
      <c r="I687" s="241"/>
      <c r="J687" s="41"/>
      <c r="K687" s="41"/>
      <c r="L687" s="45"/>
      <c r="M687" s="242"/>
      <c r="N687" s="243"/>
      <c r="O687" s="92"/>
      <c r="P687" s="92"/>
      <c r="Q687" s="92"/>
      <c r="R687" s="92"/>
      <c r="S687" s="92"/>
      <c r="T687" s="92"/>
      <c r="U687" s="93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229</v>
      </c>
      <c r="AU687" s="18" t="s">
        <v>88</v>
      </c>
    </row>
    <row r="688" s="13" customFormat="1">
      <c r="A688" s="13"/>
      <c r="B688" s="244"/>
      <c r="C688" s="245"/>
      <c r="D688" s="239" t="s">
        <v>161</v>
      </c>
      <c r="E688" s="246" t="s">
        <v>1</v>
      </c>
      <c r="F688" s="247" t="s">
        <v>798</v>
      </c>
      <c r="G688" s="245"/>
      <c r="H688" s="248">
        <v>41.609999999999999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2"/>
      <c r="U688" s="25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4" t="s">
        <v>161</v>
      </c>
      <c r="AU688" s="254" t="s">
        <v>88</v>
      </c>
      <c r="AV688" s="13" t="s">
        <v>88</v>
      </c>
      <c r="AW688" s="13" t="s">
        <v>35</v>
      </c>
      <c r="AX688" s="13" t="s">
        <v>79</v>
      </c>
      <c r="AY688" s="254" t="s">
        <v>151</v>
      </c>
    </row>
    <row r="689" s="13" customFormat="1">
      <c r="A689" s="13"/>
      <c r="B689" s="244"/>
      <c r="C689" s="245"/>
      <c r="D689" s="239" t="s">
        <v>161</v>
      </c>
      <c r="E689" s="246" t="s">
        <v>1</v>
      </c>
      <c r="F689" s="247" t="s">
        <v>801</v>
      </c>
      <c r="G689" s="245"/>
      <c r="H689" s="248">
        <v>48.784999999999997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2"/>
      <c r="U689" s="25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4" t="s">
        <v>161</v>
      </c>
      <c r="AU689" s="254" t="s">
        <v>88</v>
      </c>
      <c r="AV689" s="13" t="s">
        <v>88</v>
      </c>
      <c r="AW689" s="13" t="s">
        <v>35</v>
      </c>
      <c r="AX689" s="13" t="s">
        <v>79</v>
      </c>
      <c r="AY689" s="254" t="s">
        <v>151</v>
      </c>
    </row>
    <row r="690" s="13" customFormat="1">
      <c r="A690" s="13"/>
      <c r="B690" s="244"/>
      <c r="C690" s="245"/>
      <c r="D690" s="239" t="s">
        <v>161</v>
      </c>
      <c r="E690" s="246" t="s">
        <v>1</v>
      </c>
      <c r="F690" s="247" t="s">
        <v>802</v>
      </c>
      <c r="G690" s="245"/>
      <c r="H690" s="248">
        <v>102.006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2"/>
      <c r="U690" s="25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4" t="s">
        <v>161</v>
      </c>
      <c r="AU690" s="254" t="s">
        <v>88</v>
      </c>
      <c r="AV690" s="13" t="s">
        <v>88</v>
      </c>
      <c r="AW690" s="13" t="s">
        <v>35</v>
      </c>
      <c r="AX690" s="13" t="s">
        <v>79</v>
      </c>
      <c r="AY690" s="254" t="s">
        <v>151</v>
      </c>
    </row>
    <row r="691" s="15" customFormat="1">
      <c r="A691" s="15"/>
      <c r="B691" s="271"/>
      <c r="C691" s="272"/>
      <c r="D691" s="239" t="s">
        <v>161</v>
      </c>
      <c r="E691" s="273" t="s">
        <v>1</v>
      </c>
      <c r="F691" s="274" t="s">
        <v>236</v>
      </c>
      <c r="G691" s="272"/>
      <c r="H691" s="275">
        <v>192.40100000000001</v>
      </c>
      <c r="I691" s="276"/>
      <c r="J691" s="272"/>
      <c r="K691" s="272"/>
      <c r="L691" s="277"/>
      <c r="M691" s="278"/>
      <c r="N691" s="279"/>
      <c r="O691" s="279"/>
      <c r="P691" s="279"/>
      <c r="Q691" s="279"/>
      <c r="R691" s="279"/>
      <c r="S691" s="279"/>
      <c r="T691" s="279"/>
      <c r="U691" s="280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81" t="s">
        <v>161</v>
      </c>
      <c r="AU691" s="281" t="s">
        <v>88</v>
      </c>
      <c r="AV691" s="15" t="s">
        <v>172</v>
      </c>
      <c r="AW691" s="15" t="s">
        <v>35</v>
      </c>
      <c r="AX691" s="15" t="s">
        <v>86</v>
      </c>
      <c r="AY691" s="281" t="s">
        <v>151</v>
      </c>
    </row>
    <row r="692" s="12" customFormat="1" ht="22.8" customHeight="1">
      <c r="A692" s="12"/>
      <c r="B692" s="210"/>
      <c r="C692" s="211"/>
      <c r="D692" s="212" t="s">
        <v>78</v>
      </c>
      <c r="E692" s="224" t="s">
        <v>869</v>
      </c>
      <c r="F692" s="224" t="s">
        <v>870</v>
      </c>
      <c r="G692" s="211"/>
      <c r="H692" s="211"/>
      <c r="I692" s="214"/>
      <c r="J692" s="225">
        <f>BK692</f>
        <v>0</v>
      </c>
      <c r="K692" s="211"/>
      <c r="L692" s="216"/>
      <c r="M692" s="217"/>
      <c r="N692" s="218"/>
      <c r="O692" s="218"/>
      <c r="P692" s="219">
        <f>SUM(P693:P695)</f>
        <v>0</v>
      </c>
      <c r="Q692" s="218"/>
      <c r="R692" s="219">
        <f>SUM(R693:R695)</f>
        <v>0</v>
      </c>
      <c r="S692" s="218"/>
      <c r="T692" s="219">
        <f>SUM(T693:T695)</f>
        <v>0</v>
      </c>
      <c r="U692" s="220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21" t="s">
        <v>86</v>
      </c>
      <c r="AT692" s="222" t="s">
        <v>78</v>
      </c>
      <c r="AU692" s="222" t="s">
        <v>86</v>
      </c>
      <c r="AY692" s="221" t="s">
        <v>151</v>
      </c>
      <c r="BK692" s="223">
        <f>SUM(BK693:BK695)</f>
        <v>0</v>
      </c>
    </row>
    <row r="693" s="2" customFormat="1" ht="24.15" customHeight="1">
      <c r="A693" s="39"/>
      <c r="B693" s="40"/>
      <c r="C693" s="226" t="s">
        <v>871</v>
      </c>
      <c r="D693" s="226" t="s">
        <v>154</v>
      </c>
      <c r="E693" s="227" t="s">
        <v>872</v>
      </c>
      <c r="F693" s="228" t="s">
        <v>873</v>
      </c>
      <c r="G693" s="229" t="s">
        <v>363</v>
      </c>
      <c r="H693" s="230">
        <v>314.54300000000001</v>
      </c>
      <c r="I693" s="231"/>
      <c r="J693" s="232">
        <f>ROUND(I693*H693,2)</f>
        <v>0</v>
      </c>
      <c r="K693" s="228" t="s">
        <v>227</v>
      </c>
      <c r="L693" s="45"/>
      <c r="M693" s="233" t="s">
        <v>1</v>
      </c>
      <c r="N693" s="234" t="s">
        <v>44</v>
      </c>
      <c r="O693" s="92"/>
      <c r="P693" s="235">
        <f>O693*H693</f>
        <v>0</v>
      </c>
      <c r="Q693" s="235">
        <v>0</v>
      </c>
      <c r="R693" s="235">
        <f>Q693*H693</f>
        <v>0</v>
      </c>
      <c r="S693" s="235">
        <v>0</v>
      </c>
      <c r="T693" s="235">
        <f>S693*H693</f>
        <v>0</v>
      </c>
      <c r="U693" s="236" t="s">
        <v>1</v>
      </c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7" t="s">
        <v>172</v>
      </c>
      <c r="AT693" s="237" t="s">
        <v>154</v>
      </c>
      <c r="AU693" s="237" t="s">
        <v>88</v>
      </c>
      <c r="AY693" s="18" t="s">
        <v>151</v>
      </c>
      <c r="BE693" s="238">
        <f>IF(N693="základní",J693,0)</f>
        <v>0</v>
      </c>
      <c r="BF693" s="238">
        <f>IF(N693="snížená",J693,0)</f>
        <v>0</v>
      </c>
      <c r="BG693" s="238">
        <f>IF(N693="zákl. přenesená",J693,0)</f>
        <v>0</v>
      </c>
      <c r="BH693" s="238">
        <f>IF(N693="sníž. přenesená",J693,0)</f>
        <v>0</v>
      </c>
      <c r="BI693" s="238">
        <f>IF(N693="nulová",J693,0)</f>
        <v>0</v>
      </c>
      <c r="BJ693" s="18" t="s">
        <v>86</v>
      </c>
      <c r="BK693" s="238">
        <f>ROUND(I693*H693,2)</f>
        <v>0</v>
      </c>
      <c r="BL693" s="18" t="s">
        <v>172</v>
      </c>
      <c r="BM693" s="237" t="s">
        <v>874</v>
      </c>
    </row>
    <row r="694" s="2" customFormat="1">
      <c r="A694" s="39"/>
      <c r="B694" s="40"/>
      <c r="C694" s="41"/>
      <c r="D694" s="239" t="s">
        <v>160</v>
      </c>
      <c r="E694" s="41"/>
      <c r="F694" s="240" t="s">
        <v>873</v>
      </c>
      <c r="G694" s="41"/>
      <c r="H694" s="41"/>
      <c r="I694" s="241"/>
      <c r="J694" s="41"/>
      <c r="K694" s="41"/>
      <c r="L694" s="45"/>
      <c r="M694" s="242"/>
      <c r="N694" s="243"/>
      <c r="O694" s="92"/>
      <c r="P694" s="92"/>
      <c r="Q694" s="92"/>
      <c r="R694" s="92"/>
      <c r="S694" s="92"/>
      <c r="T694" s="92"/>
      <c r="U694" s="93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160</v>
      </c>
      <c r="AU694" s="18" t="s">
        <v>88</v>
      </c>
    </row>
    <row r="695" s="2" customFormat="1">
      <c r="A695" s="39"/>
      <c r="B695" s="40"/>
      <c r="C695" s="41"/>
      <c r="D695" s="268" t="s">
        <v>229</v>
      </c>
      <c r="E695" s="41"/>
      <c r="F695" s="269" t="s">
        <v>875</v>
      </c>
      <c r="G695" s="41"/>
      <c r="H695" s="41"/>
      <c r="I695" s="241"/>
      <c r="J695" s="41"/>
      <c r="K695" s="41"/>
      <c r="L695" s="45"/>
      <c r="M695" s="303"/>
      <c r="N695" s="304"/>
      <c r="O695" s="305"/>
      <c r="P695" s="305"/>
      <c r="Q695" s="305"/>
      <c r="R695" s="305"/>
      <c r="S695" s="305"/>
      <c r="T695" s="305"/>
      <c r="U695" s="306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229</v>
      </c>
      <c r="AU695" s="18" t="s">
        <v>88</v>
      </c>
    </row>
    <row r="696" s="2" customFormat="1" ht="6.96" customHeight="1">
      <c r="A696" s="39"/>
      <c r="B696" s="67"/>
      <c r="C696" s="68"/>
      <c r="D696" s="68"/>
      <c r="E696" s="68"/>
      <c r="F696" s="68"/>
      <c r="G696" s="68"/>
      <c r="H696" s="68"/>
      <c r="I696" s="68"/>
      <c r="J696" s="68"/>
      <c r="K696" s="68"/>
      <c r="L696" s="45"/>
      <c r="M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</row>
  </sheetData>
  <sheetProtection sheet="1" autoFilter="0" formatColumns="0" formatRows="0" objects="1" scenarios="1" spinCount="100000" saltValue="4+7UMbT5nZowuafxMg1ZAajAG00qledGMNr69dACXqL5tky7pBYis/2OzNBoFad1iqffXSK1qWXy7NgmvqJOkQ==" hashValue="ltdP7jzHucfTTQqapBMJ691heuUydx8e786NnpKlEABh7jeXkpUoaai/bx7R/LtCdKVPZwOqaM5EEM5t4i3BHQ==" algorithmName="SHA-512" password="CC35"/>
  <autoFilter ref="C128:K6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4" r:id="rId1" display="https://podminky.urs.cz/item/CS_URS_2024_01/113106134"/>
    <hyperlink ref="F142" r:id="rId2" display="https://podminky.urs.cz/item/CS_URS_2024_01/113106134"/>
    <hyperlink ref="F147" r:id="rId3" display="https://podminky.urs.cz/item/CS_URS_2024_01/113106142"/>
    <hyperlink ref="F155" r:id="rId4" display="https://podminky.urs.cz/item/CS_URS_2024_01/113106221"/>
    <hyperlink ref="F161" r:id="rId5" display="https://podminky.urs.cz/item/CS_URS_2024_01/113107182"/>
    <hyperlink ref="F168" r:id="rId6" display="https://podminky.urs.cz/item/CS_URS_2024_01/113107222"/>
    <hyperlink ref="F192" r:id="rId7" display="https://podminky.urs.cz/item/CS_URS_2024_01/113107230"/>
    <hyperlink ref="F199" r:id="rId8" display="https://podminky.urs.cz/item/CS_URS_2024_01/113107242"/>
    <hyperlink ref="F206" r:id="rId9" display="https://podminky.urs.cz/item/CS_URS_2024_01/113107337"/>
    <hyperlink ref="F218" r:id="rId10" display="https://podminky.urs.cz/item/CS_URS_2024_01/121151113"/>
    <hyperlink ref="F227" r:id="rId11" display="https://podminky.urs.cz/item/CS_URS_2024_01/122251103"/>
    <hyperlink ref="F244" r:id="rId12" display="https://podminky.urs.cz/item/CS_URS_2024_01/132251103"/>
    <hyperlink ref="F249" r:id="rId13" display="https://podminky.urs.cz/item/CS_URS_2024_01/162351124"/>
    <hyperlink ref="F255" r:id="rId14" display="https://podminky.urs.cz/item/CS_URS_2024_01/162751117"/>
    <hyperlink ref="F261" r:id="rId15" display="https://podminky.urs.cz/item/CS_URS_2024_01/167151101"/>
    <hyperlink ref="F265" r:id="rId16" display="https://podminky.urs.cz/item/CS_URS_2024_01/171201231"/>
    <hyperlink ref="F269" r:id="rId17" display="https://podminky.urs.cz/item/CS_URS_2024_01/171251201"/>
    <hyperlink ref="F272" r:id="rId18" display="https://podminky.urs.cz/item/CS_URS_2024_01/174151101"/>
    <hyperlink ref="F288" r:id="rId19" display="https://podminky.urs.cz/item/CS_URS_2024_01/175111101"/>
    <hyperlink ref="F298" r:id="rId20" display="https://podminky.urs.cz/item/CS_URS_2024_01/181351113"/>
    <hyperlink ref="F304" r:id="rId21" display="https://podminky.urs.cz/item/CS_URS_2024_01/181411131"/>
    <hyperlink ref="F311" r:id="rId22" display="https://podminky.urs.cz/item/CS_URS_2024_01/181951111"/>
    <hyperlink ref="F315" r:id="rId23" display="https://podminky.urs.cz/item/CS_URS_2024_01/181951112"/>
    <hyperlink ref="F321" r:id="rId24" display="https://podminky.urs.cz/item/CS_URS_2024_01/339921111"/>
    <hyperlink ref="F328" r:id="rId25" display="https://podminky.urs.cz/item/CS_URS_2024_01/339921112"/>
    <hyperlink ref="F337" r:id="rId26" display="https://podminky.urs.cz/item/CS_URS_2024_01/451561111"/>
    <hyperlink ref="F358" r:id="rId27" display="https://podminky.urs.cz/item/CS_URS_2024_01/451573111"/>
    <hyperlink ref="F366" r:id="rId28" display="https://podminky.urs.cz/item/CS_URS_2024_01/564760101"/>
    <hyperlink ref="F370" r:id="rId29" display="https://podminky.urs.cz/item/CS_URS_2024_01/564761101"/>
    <hyperlink ref="F381" r:id="rId30" display="https://podminky.urs.cz/item/CS_URS_2024_01/564861111"/>
    <hyperlink ref="F403" r:id="rId31" display="https://podminky.urs.cz/item/CS_URS_2024_01/573211109"/>
    <hyperlink ref="F412" r:id="rId32" display="https://podminky.urs.cz/item/CS_URS_2024_01/577134121"/>
    <hyperlink ref="F418" r:id="rId33" display="https://podminky.urs.cz/item/CS_URS_2024_01/577155112"/>
    <hyperlink ref="F423" r:id="rId34" display="https://podminky.urs.cz/item/CS_URS_2024_01/596211113"/>
    <hyperlink ref="F452" r:id="rId35" display="https://podminky.urs.cz/item/CS_URS_2024_01/596212212"/>
    <hyperlink ref="F462" r:id="rId36" display="https://podminky.urs.cz/item/CS_URS_2024_01/596412213"/>
    <hyperlink ref="F473" r:id="rId37" display="https://podminky.urs.cz/item/CS_URS_2024_01/871310310"/>
    <hyperlink ref="F479" r:id="rId38" display="https://podminky.urs.cz/item/CS_URS_2024_01/877315211"/>
    <hyperlink ref="F494" r:id="rId39" display="https://podminky.urs.cz/item/CS_URS_2024_01/895941302"/>
    <hyperlink ref="F500" r:id="rId40" display="https://podminky.urs.cz/item/CS_URS_2024_01/895941313"/>
    <hyperlink ref="F508" r:id="rId41" display="https://podminky.urs.cz/item/CS_URS_2024_01/895941322"/>
    <hyperlink ref="F514" r:id="rId42" display="https://podminky.urs.cz/item/CS_URS_2024_01/895941332"/>
    <hyperlink ref="F520" r:id="rId43" display="https://podminky.urs.cz/item/CS_URS_2024_01/899204112"/>
    <hyperlink ref="F529" r:id="rId44" display="https://podminky.urs.cz/item/CS_URS_2024_01/914111112"/>
    <hyperlink ref="F536" r:id="rId45" display="https://podminky.urs.cz/item/CS_URS_2024_01/914511112"/>
    <hyperlink ref="F548" r:id="rId46" display="https://podminky.urs.cz/item/CS_URS_2024_01/915111115"/>
    <hyperlink ref="F552" r:id="rId47" display="https://podminky.urs.cz/item/CS_URS_2024_01/915611111"/>
    <hyperlink ref="F556" r:id="rId48" display="https://podminky.urs.cz/item/CS_URS_2024_01/916131213"/>
    <hyperlink ref="F565" r:id="rId49" display="https://podminky.urs.cz/item/CS_URS_2024_01/916231213"/>
    <hyperlink ref="F574" r:id="rId50" display="https://podminky.urs.cz/item/CS_URS_2024_01/916991121"/>
    <hyperlink ref="F581" r:id="rId51" display="https://podminky.urs.cz/item/CS_URS_2024_01/919726123"/>
    <hyperlink ref="F590" r:id="rId52" display="https://podminky.urs.cz/item/CS_URS_2024_01/935112111"/>
    <hyperlink ref="F618" r:id="rId53" display="https://podminky.urs.cz/item/CS_URS_2024_01/979054451"/>
    <hyperlink ref="F625" r:id="rId54" display="https://podminky.urs.cz/item/CS_URS_2024_01/997221551"/>
    <hyperlink ref="F635" r:id="rId55" display="https://podminky.urs.cz/item/CS_URS_2024_01/997221559"/>
    <hyperlink ref="F639" r:id="rId56" display="https://podminky.urs.cz/item/CS_URS_2024_01/997221561"/>
    <hyperlink ref="F646" r:id="rId57" display="https://podminky.urs.cz/item/CS_URS_2024_01/997221569"/>
    <hyperlink ref="F653" r:id="rId58" display="https://podminky.urs.cz/item/CS_URS_2024_01/997221571"/>
    <hyperlink ref="F659" r:id="rId59" display="https://podminky.urs.cz/item/CS_URS_2024_01/997221579"/>
    <hyperlink ref="F663" r:id="rId60" display="https://podminky.urs.cz/item/CS_URS_2024_01/997221611"/>
    <hyperlink ref="F667" r:id="rId61" display="https://podminky.urs.cz/item/CS_URS_2024_01/997221612"/>
    <hyperlink ref="F670" r:id="rId62" display="https://podminky.urs.cz/item/CS_URS_2024_01/997221861"/>
    <hyperlink ref="F679" r:id="rId63" display="https://podminky.urs.cz/item/CS_URS_2024_01/997221862"/>
    <hyperlink ref="F683" r:id="rId64" display="https://podminky.urs.cz/item/CS_URS_2024_01/997221873"/>
    <hyperlink ref="F687" r:id="rId65" display="https://podminky.urs.cz/item/CS_URS_2024_01/997221875"/>
    <hyperlink ref="F695" r:id="rId66" display="https://podminky.urs.cz/item/CS_URS_2024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1" customFormat="1" ht="12" customHeight="1">
      <c r="B8" s="21"/>
      <c r="D8" s="151" t="s">
        <v>122</v>
      </c>
      <c r="L8" s="21"/>
    </row>
    <row r="9" s="2" customFormat="1" ht="16.5" customHeight="1">
      <c r="A9" s="39"/>
      <c r="B9" s="45"/>
      <c r="C9" s="39"/>
      <c r="D9" s="39"/>
      <c r="E9" s="152" t="s">
        <v>210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876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21</v>
      </c>
      <c r="E14" s="39"/>
      <c r="F14" s="142" t="s">
        <v>22</v>
      </c>
      <c r="G14" s="39"/>
      <c r="H14" s="39"/>
      <c r="I14" s="151" t="s">
        <v>23</v>
      </c>
      <c r="J14" s="154" t="str">
        <f>'Rekapitulace stavby'!AN8</f>
        <v>20. 6. 2024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25</v>
      </c>
      <c r="E16" s="39"/>
      <c r="F16" s="39"/>
      <c r="G16" s="39"/>
      <c r="H16" s="39"/>
      <c r="I16" s="151" t="s">
        <v>26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26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ROUND((SUM(BE131:BE620)),  2)</f>
        <v>0</v>
      </c>
      <c r="G35" s="39"/>
      <c r="H35" s="39"/>
      <c r="I35" s="165">
        <v>0.20999999999999999</v>
      </c>
      <c r="J35" s="164">
        <f>ROUND(((SUM(BE131:BE620))*I35),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ROUND((SUM(BF131:BF620)),  2)</f>
        <v>0</v>
      </c>
      <c r="G36" s="39"/>
      <c r="H36" s="39"/>
      <c r="I36" s="165">
        <v>0.12</v>
      </c>
      <c r="J36" s="164">
        <f>ROUND(((SUM(BF131:BF620))*I36),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ROUND((SUM(BG131:BG620)),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ROUND((SUM(BH131:BH620)),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ROUND((SUM(BI131:BI620)),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131U - Rekonstrukce chodníků - UZNATELNÉ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Česká Třebová </v>
      </c>
      <c r="G91" s="41"/>
      <c r="H91" s="41"/>
      <c r="I91" s="33" t="s">
        <v>23</v>
      </c>
      <c r="J91" s="80" t="str">
        <f>IF(J14="","",J14)</f>
        <v>20. 6. 2024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E17</f>
        <v>Město Česká Třebová, Staré náměstí 78</v>
      </c>
      <c r="G93" s="41"/>
      <c r="H93" s="41"/>
      <c r="I93" s="33" t="s">
        <v>31</v>
      </c>
      <c r="J93" s="37" t="str">
        <f>E23</f>
        <v>PRODIN a.s., K Vápence 2745, 530 02 Pardubice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 xml:space="preserve">Ing. Ondřej Ťupa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127</v>
      </c>
      <c r="D96" s="186"/>
      <c r="E96" s="186"/>
      <c r="F96" s="186"/>
      <c r="G96" s="186"/>
      <c r="H96" s="186"/>
      <c r="I96" s="186"/>
      <c r="J96" s="187" t="s">
        <v>128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129</v>
      </c>
      <c r="D98" s="41"/>
      <c r="E98" s="41"/>
      <c r="F98" s="41"/>
      <c r="G98" s="41"/>
      <c r="H98" s="41"/>
      <c r="I98" s="41"/>
      <c r="J98" s="111">
        <f>J131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s="9" customFormat="1" ht="24.96" customHeight="1">
      <c r="A99" s="9"/>
      <c r="B99" s="189"/>
      <c r="C99" s="190"/>
      <c r="D99" s="191" t="s">
        <v>212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213</v>
      </c>
      <c r="E100" s="197"/>
      <c r="F100" s="197"/>
      <c r="G100" s="197"/>
      <c r="H100" s="197"/>
      <c r="I100" s="197"/>
      <c r="J100" s="198">
        <f>J133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214</v>
      </c>
      <c r="E101" s="197"/>
      <c r="F101" s="197"/>
      <c r="G101" s="197"/>
      <c r="H101" s="197"/>
      <c r="I101" s="197"/>
      <c r="J101" s="198">
        <f>J299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215</v>
      </c>
      <c r="E102" s="197"/>
      <c r="F102" s="197"/>
      <c r="G102" s="197"/>
      <c r="H102" s="197"/>
      <c r="I102" s="197"/>
      <c r="J102" s="198">
        <f>J306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216</v>
      </c>
      <c r="E103" s="197"/>
      <c r="F103" s="197"/>
      <c r="G103" s="197"/>
      <c r="H103" s="197"/>
      <c r="I103" s="197"/>
      <c r="J103" s="198">
        <f>J337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217</v>
      </c>
      <c r="E104" s="197"/>
      <c r="F104" s="197"/>
      <c r="G104" s="197"/>
      <c r="H104" s="197"/>
      <c r="I104" s="197"/>
      <c r="J104" s="198">
        <f>J449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218</v>
      </c>
      <c r="E105" s="197"/>
      <c r="F105" s="197"/>
      <c r="G105" s="197"/>
      <c r="H105" s="197"/>
      <c r="I105" s="197"/>
      <c r="J105" s="198">
        <f>J466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219</v>
      </c>
      <c r="E106" s="197"/>
      <c r="F106" s="197"/>
      <c r="G106" s="197"/>
      <c r="H106" s="197"/>
      <c r="I106" s="197"/>
      <c r="J106" s="198">
        <f>J545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220</v>
      </c>
      <c r="E107" s="197"/>
      <c r="F107" s="197"/>
      <c r="G107" s="197"/>
      <c r="H107" s="197"/>
      <c r="I107" s="197"/>
      <c r="J107" s="198">
        <f>J609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877</v>
      </c>
      <c r="E108" s="192"/>
      <c r="F108" s="192"/>
      <c r="G108" s="192"/>
      <c r="H108" s="192"/>
      <c r="I108" s="192"/>
      <c r="J108" s="193">
        <f>J613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878</v>
      </c>
      <c r="E109" s="197"/>
      <c r="F109" s="197"/>
      <c r="G109" s="197"/>
      <c r="H109" s="197"/>
      <c r="I109" s="197"/>
      <c r="J109" s="198">
        <f>J614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Oprava chodníků, Kubelkova ul. v České Třebové - etapa 2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122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39"/>
      <c r="B121" s="40"/>
      <c r="C121" s="41"/>
      <c r="D121" s="41"/>
      <c r="E121" s="184" t="s">
        <v>210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124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E11</f>
        <v>SO 131U - Rekonstrukce chodníků - UZNATELNÉ NÁKLADY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21</v>
      </c>
      <c r="D125" s="41"/>
      <c r="E125" s="41"/>
      <c r="F125" s="28" t="str">
        <f>F14</f>
        <v xml:space="preserve">Česká Třebová </v>
      </c>
      <c r="G125" s="41"/>
      <c r="H125" s="41"/>
      <c r="I125" s="33" t="s">
        <v>23</v>
      </c>
      <c r="J125" s="80" t="str">
        <f>IF(J14="","",J14)</f>
        <v>20. 6. 2024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40.05" customHeight="1">
      <c r="A127" s="39"/>
      <c r="B127" s="40"/>
      <c r="C127" s="33" t="s">
        <v>25</v>
      </c>
      <c r="D127" s="41"/>
      <c r="E127" s="41"/>
      <c r="F127" s="28" t="str">
        <f>E17</f>
        <v>Město Česká Třebová, Staré náměstí 78</v>
      </c>
      <c r="G127" s="41"/>
      <c r="H127" s="41"/>
      <c r="I127" s="33" t="s">
        <v>31</v>
      </c>
      <c r="J127" s="37" t="str">
        <f>E23</f>
        <v>PRODIN a.s., K Vápence 2745, 530 02 Pardubice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29</v>
      </c>
      <c r="D128" s="41"/>
      <c r="E128" s="41"/>
      <c r="F128" s="28" t="str">
        <f>IF(E20="","",E20)</f>
        <v>Vyplň údaj</v>
      </c>
      <c r="G128" s="41"/>
      <c r="H128" s="41"/>
      <c r="I128" s="33" t="s">
        <v>36</v>
      </c>
      <c r="J128" s="37" t="str">
        <f>E26</f>
        <v xml:space="preserve">Ing. Ondřej Ťupa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0"/>
      <c r="B130" s="201"/>
      <c r="C130" s="202" t="s">
        <v>135</v>
      </c>
      <c r="D130" s="203" t="s">
        <v>64</v>
      </c>
      <c r="E130" s="203" t="s">
        <v>60</v>
      </c>
      <c r="F130" s="203" t="s">
        <v>61</v>
      </c>
      <c r="G130" s="203" t="s">
        <v>136</v>
      </c>
      <c r="H130" s="203" t="s">
        <v>137</v>
      </c>
      <c r="I130" s="203" t="s">
        <v>138</v>
      </c>
      <c r="J130" s="203" t="s">
        <v>128</v>
      </c>
      <c r="K130" s="204" t="s">
        <v>139</v>
      </c>
      <c r="L130" s="205"/>
      <c r="M130" s="101" t="s">
        <v>1</v>
      </c>
      <c r="N130" s="102" t="s">
        <v>43</v>
      </c>
      <c r="O130" s="102" t="s">
        <v>140</v>
      </c>
      <c r="P130" s="102" t="s">
        <v>141</v>
      </c>
      <c r="Q130" s="102" t="s">
        <v>142</v>
      </c>
      <c r="R130" s="102" t="s">
        <v>143</v>
      </c>
      <c r="S130" s="102" t="s">
        <v>144</v>
      </c>
      <c r="T130" s="102" t="s">
        <v>145</v>
      </c>
      <c r="U130" s="103" t="s">
        <v>146</v>
      </c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9"/>
      <c r="B131" s="40"/>
      <c r="C131" s="108" t="s">
        <v>147</v>
      </c>
      <c r="D131" s="41"/>
      <c r="E131" s="41"/>
      <c r="F131" s="41"/>
      <c r="G131" s="41"/>
      <c r="H131" s="41"/>
      <c r="I131" s="41"/>
      <c r="J131" s="206">
        <f>BK131</f>
        <v>0</v>
      </c>
      <c r="K131" s="41"/>
      <c r="L131" s="45"/>
      <c r="M131" s="104"/>
      <c r="N131" s="207"/>
      <c r="O131" s="105"/>
      <c r="P131" s="208">
        <f>P132+P613</f>
        <v>0</v>
      </c>
      <c r="Q131" s="105"/>
      <c r="R131" s="208">
        <f>R132+R613</f>
        <v>1074.357706</v>
      </c>
      <c r="S131" s="105"/>
      <c r="T131" s="208">
        <f>T132+T613</f>
        <v>1225.2150399999998</v>
      </c>
      <c r="U131" s="106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78</v>
      </c>
      <c r="AU131" s="18" t="s">
        <v>130</v>
      </c>
      <c r="BK131" s="209">
        <f>BK132+BK613</f>
        <v>0</v>
      </c>
    </row>
    <row r="132" s="12" customFormat="1" ht="25.92" customHeight="1">
      <c r="A132" s="12"/>
      <c r="B132" s="210"/>
      <c r="C132" s="211"/>
      <c r="D132" s="212" t="s">
        <v>78</v>
      </c>
      <c r="E132" s="213" t="s">
        <v>221</v>
      </c>
      <c r="F132" s="213" t="s">
        <v>222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P133+P299+P306+P337+P449+P466+P545+P609</f>
        <v>0</v>
      </c>
      <c r="Q132" s="218"/>
      <c r="R132" s="219">
        <f>R133+R299+R306+R337+R449+R466+R545+R609</f>
        <v>1074.337016</v>
      </c>
      <c r="S132" s="218"/>
      <c r="T132" s="219">
        <f>T133+T299+T306+T337+T449+T466+T545+T609</f>
        <v>1225.2150399999998</v>
      </c>
      <c r="U132" s="220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86</v>
      </c>
      <c r="AT132" s="222" t="s">
        <v>78</v>
      </c>
      <c r="AU132" s="222" t="s">
        <v>79</v>
      </c>
      <c r="AY132" s="221" t="s">
        <v>151</v>
      </c>
      <c r="BK132" s="223">
        <f>BK133+BK299+BK306+BK337+BK449+BK466+BK545+BK609</f>
        <v>0</v>
      </c>
    </row>
    <row r="133" s="12" customFormat="1" ht="22.8" customHeight="1">
      <c r="A133" s="12"/>
      <c r="B133" s="210"/>
      <c r="C133" s="211"/>
      <c r="D133" s="212" t="s">
        <v>78</v>
      </c>
      <c r="E133" s="224" t="s">
        <v>86</v>
      </c>
      <c r="F133" s="224" t="s">
        <v>223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SUM(P134:P298)</f>
        <v>0</v>
      </c>
      <c r="Q133" s="218"/>
      <c r="R133" s="219">
        <f>SUM(R134:R298)</f>
        <v>56.258297200000001</v>
      </c>
      <c r="S133" s="218"/>
      <c r="T133" s="219">
        <f>SUM(T134:T298)</f>
        <v>1191.7114399999998</v>
      </c>
      <c r="U133" s="220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86</v>
      </c>
      <c r="AT133" s="222" t="s">
        <v>78</v>
      </c>
      <c r="AU133" s="222" t="s">
        <v>86</v>
      </c>
      <c r="AY133" s="221" t="s">
        <v>151</v>
      </c>
      <c r="BK133" s="223">
        <f>SUM(BK134:BK298)</f>
        <v>0</v>
      </c>
    </row>
    <row r="134" s="2" customFormat="1" ht="24.15" customHeight="1">
      <c r="A134" s="39"/>
      <c r="B134" s="40"/>
      <c r="C134" s="226" t="s">
        <v>86</v>
      </c>
      <c r="D134" s="226" t="s">
        <v>154</v>
      </c>
      <c r="E134" s="227" t="s">
        <v>224</v>
      </c>
      <c r="F134" s="228" t="s">
        <v>225</v>
      </c>
      <c r="G134" s="229" t="s">
        <v>226</v>
      </c>
      <c r="H134" s="230">
        <v>28.905000000000001</v>
      </c>
      <c r="I134" s="231"/>
      <c r="J134" s="232">
        <f>ROUND(I134*H134,2)</f>
        <v>0</v>
      </c>
      <c r="K134" s="228" t="s">
        <v>227</v>
      </c>
      <c r="L134" s="45"/>
      <c r="M134" s="233" t="s">
        <v>1</v>
      </c>
      <c r="N134" s="234" t="s">
        <v>44</v>
      </c>
      <c r="O134" s="92"/>
      <c r="P134" s="235">
        <f>O134*H134</f>
        <v>0</v>
      </c>
      <c r="Q134" s="235">
        <v>0</v>
      </c>
      <c r="R134" s="235">
        <f>Q134*H134</f>
        <v>0</v>
      </c>
      <c r="S134" s="235">
        <v>0.26000000000000001</v>
      </c>
      <c r="T134" s="235">
        <f>S134*H134</f>
        <v>7.5153000000000008</v>
      </c>
      <c r="U134" s="236" t="s">
        <v>1</v>
      </c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7" t="s">
        <v>172</v>
      </c>
      <c r="AT134" s="237" t="s">
        <v>154</v>
      </c>
      <c r="AU134" s="237" t="s">
        <v>88</v>
      </c>
      <c r="AY134" s="18" t="s">
        <v>151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8" t="s">
        <v>86</v>
      </c>
      <c r="BK134" s="238">
        <f>ROUND(I134*H134,2)</f>
        <v>0</v>
      </c>
      <c r="BL134" s="18" t="s">
        <v>172</v>
      </c>
      <c r="BM134" s="237" t="s">
        <v>879</v>
      </c>
    </row>
    <row r="135" s="2" customFormat="1">
      <c r="A135" s="39"/>
      <c r="B135" s="40"/>
      <c r="C135" s="41"/>
      <c r="D135" s="239" t="s">
        <v>160</v>
      </c>
      <c r="E135" s="41"/>
      <c r="F135" s="240" t="s">
        <v>225</v>
      </c>
      <c r="G135" s="41"/>
      <c r="H135" s="41"/>
      <c r="I135" s="241"/>
      <c r="J135" s="41"/>
      <c r="K135" s="41"/>
      <c r="L135" s="45"/>
      <c r="M135" s="242"/>
      <c r="N135" s="243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160</v>
      </c>
      <c r="AU135" s="18" t="s">
        <v>88</v>
      </c>
    </row>
    <row r="136" s="2" customFormat="1">
      <c r="A136" s="39"/>
      <c r="B136" s="40"/>
      <c r="C136" s="41"/>
      <c r="D136" s="268" t="s">
        <v>229</v>
      </c>
      <c r="E136" s="41"/>
      <c r="F136" s="269" t="s">
        <v>230</v>
      </c>
      <c r="G136" s="41"/>
      <c r="H136" s="41"/>
      <c r="I136" s="241"/>
      <c r="J136" s="41"/>
      <c r="K136" s="41"/>
      <c r="L136" s="45"/>
      <c r="M136" s="242"/>
      <c r="N136" s="243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229</v>
      </c>
      <c r="AU136" s="18" t="s">
        <v>88</v>
      </c>
    </row>
    <row r="137" s="2" customFormat="1">
      <c r="A137" s="39"/>
      <c r="B137" s="40"/>
      <c r="C137" s="41"/>
      <c r="D137" s="239" t="s">
        <v>231</v>
      </c>
      <c r="E137" s="41"/>
      <c r="F137" s="270" t="s">
        <v>232</v>
      </c>
      <c r="G137" s="41"/>
      <c r="H137" s="41"/>
      <c r="I137" s="241"/>
      <c r="J137" s="41"/>
      <c r="K137" s="41"/>
      <c r="L137" s="45"/>
      <c r="M137" s="242"/>
      <c r="N137" s="243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88</v>
      </c>
    </row>
    <row r="138" s="13" customFormat="1">
      <c r="A138" s="13"/>
      <c r="B138" s="244"/>
      <c r="C138" s="245"/>
      <c r="D138" s="239" t="s">
        <v>161</v>
      </c>
      <c r="E138" s="246" t="s">
        <v>1</v>
      </c>
      <c r="F138" s="247" t="s">
        <v>880</v>
      </c>
      <c r="G138" s="245"/>
      <c r="H138" s="248">
        <v>28.905000000000001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2"/>
      <c r="U138" s="25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161</v>
      </c>
      <c r="AU138" s="254" t="s">
        <v>88</v>
      </c>
      <c r="AV138" s="13" t="s">
        <v>88</v>
      </c>
      <c r="AW138" s="13" t="s">
        <v>35</v>
      </c>
      <c r="AX138" s="13" t="s">
        <v>86</v>
      </c>
      <c r="AY138" s="254" t="s">
        <v>151</v>
      </c>
    </row>
    <row r="139" s="2" customFormat="1" ht="33" customHeight="1">
      <c r="A139" s="39"/>
      <c r="B139" s="40"/>
      <c r="C139" s="226" t="s">
        <v>88</v>
      </c>
      <c r="D139" s="226" t="s">
        <v>154</v>
      </c>
      <c r="E139" s="227" t="s">
        <v>881</v>
      </c>
      <c r="F139" s="228" t="s">
        <v>882</v>
      </c>
      <c r="G139" s="229" t="s">
        <v>226</v>
      </c>
      <c r="H139" s="230">
        <v>8.9100000000000001</v>
      </c>
      <c r="I139" s="231"/>
      <c r="J139" s="232">
        <f>ROUND(I139*H139,2)</f>
        <v>0</v>
      </c>
      <c r="K139" s="228" t="s">
        <v>227</v>
      </c>
      <c r="L139" s="45"/>
      <c r="M139" s="233" t="s">
        <v>1</v>
      </c>
      <c r="N139" s="234" t="s">
        <v>44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0.22500000000000001</v>
      </c>
      <c r="T139" s="235">
        <f>S139*H139</f>
        <v>2.00475</v>
      </c>
      <c r="U139" s="23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172</v>
      </c>
      <c r="AT139" s="237" t="s">
        <v>154</v>
      </c>
      <c r="AU139" s="237" t="s">
        <v>88</v>
      </c>
      <c r="AY139" s="18" t="s">
        <v>151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86</v>
      </c>
      <c r="BK139" s="238">
        <f>ROUND(I139*H139,2)</f>
        <v>0</v>
      </c>
      <c r="BL139" s="18" t="s">
        <v>172</v>
      </c>
      <c r="BM139" s="237" t="s">
        <v>883</v>
      </c>
    </row>
    <row r="140" s="2" customFormat="1">
      <c r="A140" s="39"/>
      <c r="B140" s="40"/>
      <c r="C140" s="41"/>
      <c r="D140" s="239" t="s">
        <v>160</v>
      </c>
      <c r="E140" s="41"/>
      <c r="F140" s="240" t="s">
        <v>882</v>
      </c>
      <c r="G140" s="41"/>
      <c r="H140" s="41"/>
      <c r="I140" s="241"/>
      <c r="J140" s="41"/>
      <c r="K140" s="41"/>
      <c r="L140" s="45"/>
      <c r="M140" s="242"/>
      <c r="N140" s="243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88</v>
      </c>
    </row>
    <row r="141" s="2" customFormat="1">
      <c r="A141" s="39"/>
      <c r="B141" s="40"/>
      <c r="C141" s="41"/>
      <c r="D141" s="268" t="s">
        <v>229</v>
      </c>
      <c r="E141" s="41"/>
      <c r="F141" s="269" t="s">
        <v>884</v>
      </c>
      <c r="G141" s="41"/>
      <c r="H141" s="41"/>
      <c r="I141" s="241"/>
      <c r="J141" s="41"/>
      <c r="K141" s="41"/>
      <c r="L141" s="45"/>
      <c r="M141" s="242"/>
      <c r="N141" s="243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229</v>
      </c>
      <c r="AU141" s="18" t="s">
        <v>88</v>
      </c>
    </row>
    <row r="142" s="2" customFormat="1">
      <c r="A142" s="39"/>
      <c r="B142" s="40"/>
      <c r="C142" s="41"/>
      <c r="D142" s="239" t="s">
        <v>231</v>
      </c>
      <c r="E142" s="41"/>
      <c r="F142" s="270" t="s">
        <v>232</v>
      </c>
      <c r="G142" s="41"/>
      <c r="H142" s="41"/>
      <c r="I142" s="241"/>
      <c r="J142" s="41"/>
      <c r="K142" s="41"/>
      <c r="L142" s="45"/>
      <c r="M142" s="242"/>
      <c r="N142" s="243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231</v>
      </c>
      <c r="AU142" s="18" t="s">
        <v>88</v>
      </c>
    </row>
    <row r="143" s="2" customFormat="1" ht="24.15" customHeight="1">
      <c r="A143" s="39"/>
      <c r="B143" s="40"/>
      <c r="C143" s="226" t="s">
        <v>167</v>
      </c>
      <c r="D143" s="226" t="s">
        <v>154</v>
      </c>
      <c r="E143" s="227" t="s">
        <v>885</v>
      </c>
      <c r="F143" s="228" t="s">
        <v>886</v>
      </c>
      <c r="G143" s="229" t="s">
        <v>226</v>
      </c>
      <c r="H143" s="230">
        <v>148.93100000000001</v>
      </c>
      <c r="I143" s="231"/>
      <c r="J143" s="232">
        <f>ROUND(I143*H143,2)</f>
        <v>0</v>
      </c>
      <c r="K143" s="228" t="s">
        <v>227</v>
      </c>
      <c r="L143" s="45"/>
      <c r="M143" s="233" t="s">
        <v>1</v>
      </c>
      <c r="N143" s="234" t="s">
        <v>44</v>
      </c>
      <c r="O143" s="92"/>
      <c r="P143" s="235">
        <f>O143*H143</f>
        <v>0</v>
      </c>
      <c r="Q143" s="235">
        <v>0</v>
      </c>
      <c r="R143" s="235">
        <f>Q143*H143</f>
        <v>0</v>
      </c>
      <c r="S143" s="235">
        <v>0.26000000000000001</v>
      </c>
      <c r="T143" s="235">
        <f>S143*H143</f>
        <v>38.722060000000006</v>
      </c>
      <c r="U143" s="23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7" t="s">
        <v>172</v>
      </c>
      <c r="AT143" s="237" t="s">
        <v>154</v>
      </c>
      <c r="AU143" s="237" t="s">
        <v>88</v>
      </c>
      <c r="AY143" s="18" t="s">
        <v>151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8" t="s">
        <v>86</v>
      </c>
      <c r="BK143" s="238">
        <f>ROUND(I143*H143,2)</f>
        <v>0</v>
      </c>
      <c r="BL143" s="18" t="s">
        <v>172</v>
      </c>
      <c r="BM143" s="237" t="s">
        <v>887</v>
      </c>
    </row>
    <row r="144" s="2" customFormat="1">
      <c r="A144" s="39"/>
      <c r="B144" s="40"/>
      <c r="C144" s="41"/>
      <c r="D144" s="239" t="s">
        <v>160</v>
      </c>
      <c r="E144" s="41"/>
      <c r="F144" s="240" t="s">
        <v>886</v>
      </c>
      <c r="G144" s="41"/>
      <c r="H144" s="41"/>
      <c r="I144" s="241"/>
      <c r="J144" s="41"/>
      <c r="K144" s="41"/>
      <c r="L144" s="45"/>
      <c r="M144" s="242"/>
      <c r="N144" s="243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88</v>
      </c>
    </row>
    <row r="145" s="2" customFormat="1">
      <c r="A145" s="39"/>
      <c r="B145" s="40"/>
      <c r="C145" s="41"/>
      <c r="D145" s="268" t="s">
        <v>229</v>
      </c>
      <c r="E145" s="41"/>
      <c r="F145" s="269" t="s">
        <v>888</v>
      </c>
      <c r="G145" s="41"/>
      <c r="H145" s="41"/>
      <c r="I145" s="241"/>
      <c r="J145" s="41"/>
      <c r="K145" s="41"/>
      <c r="L145" s="45"/>
      <c r="M145" s="242"/>
      <c r="N145" s="243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229</v>
      </c>
      <c r="AU145" s="18" t="s">
        <v>88</v>
      </c>
    </row>
    <row r="146" s="2" customFormat="1">
      <c r="A146" s="39"/>
      <c r="B146" s="40"/>
      <c r="C146" s="41"/>
      <c r="D146" s="239" t="s">
        <v>231</v>
      </c>
      <c r="E146" s="41"/>
      <c r="F146" s="270" t="s">
        <v>232</v>
      </c>
      <c r="G146" s="41"/>
      <c r="H146" s="41"/>
      <c r="I146" s="241"/>
      <c r="J146" s="41"/>
      <c r="K146" s="41"/>
      <c r="L146" s="45"/>
      <c r="M146" s="242"/>
      <c r="N146" s="243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231</v>
      </c>
      <c r="AU146" s="18" t="s">
        <v>88</v>
      </c>
    </row>
    <row r="147" s="13" customFormat="1">
      <c r="A147" s="13"/>
      <c r="B147" s="244"/>
      <c r="C147" s="245"/>
      <c r="D147" s="239" t="s">
        <v>161</v>
      </c>
      <c r="E147" s="246" t="s">
        <v>1</v>
      </c>
      <c r="F147" s="247" t="s">
        <v>889</v>
      </c>
      <c r="G147" s="245"/>
      <c r="H147" s="248">
        <v>148.93100000000001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2"/>
      <c r="U147" s="25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161</v>
      </c>
      <c r="AU147" s="254" t="s">
        <v>88</v>
      </c>
      <c r="AV147" s="13" t="s">
        <v>88</v>
      </c>
      <c r="AW147" s="13" t="s">
        <v>35</v>
      </c>
      <c r="AX147" s="13" t="s">
        <v>86</v>
      </c>
      <c r="AY147" s="254" t="s">
        <v>151</v>
      </c>
    </row>
    <row r="148" s="2" customFormat="1" ht="33" customHeight="1">
      <c r="A148" s="39"/>
      <c r="B148" s="40"/>
      <c r="C148" s="226" t="s">
        <v>172</v>
      </c>
      <c r="D148" s="226" t="s">
        <v>154</v>
      </c>
      <c r="E148" s="227" t="s">
        <v>248</v>
      </c>
      <c r="F148" s="228" t="s">
        <v>249</v>
      </c>
      <c r="G148" s="229" t="s">
        <v>226</v>
      </c>
      <c r="H148" s="230">
        <v>113.41500000000001</v>
      </c>
      <c r="I148" s="231"/>
      <c r="J148" s="232">
        <f>ROUND(I148*H148,2)</f>
        <v>0</v>
      </c>
      <c r="K148" s="228" t="s">
        <v>227</v>
      </c>
      <c r="L148" s="45"/>
      <c r="M148" s="233" t="s">
        <v>1</v>
      </c>
      <c r="N148" s="234" t="s">
        <v>44</v>
      </c>
      <c r="O148" s="92"/>
      <c r="P148" s="235">
        <f>O148*H148</f>
        <v>0</v>
      </c>
      <c r="Q148" s="235">
        <v>0</v>
      </c>
      <c r="R148" s="235">
        <f>Q148*H148</f>
        <v>0</v>
      </c>
      <c r="S148" s="235">
        <v>0.32000000000000001</v>
      </c>
      <c r="T148" s="235">
        <f>S148*H148</f>
        <v>36.2928</v>
      </c>
      <c r="U148" s="236" t="s">
        <v>1</v>
      </c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7" t="s">
        <v>172</v>
      </c>
      <c r="AT148" s="237" t="s">
        <v>154</v>
      </c>
      <c r="AU148" s="237" t="s">
        <v>88</v>
      </c>
      <c r="AY148" s="18" t="s">
        <v>151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8" t="s">
        <v>86</v>
      </c>
      <c r="BK148" s="238">
        <f>ROUND(I148*H148,2)</f>
        <v>0</v>
      </c>
      <c r="BL148" s="18" t="s">
        <v>172</v>
      </c>
      <c r="BM148" s="237" t="s">
        <v>890</v>
      </c>
    </row>
    <row r="149" s="2" customFormat="1">
      <c r="A149" s="39"/>
      <c r="B149" s="40"/>
      <c r="C149" s="41"/>
      <c r="D149" s="239" t="s">
        <v>160</v>
      </c>
      <c r="E149" s="41"/>
      <c r="F149" s="240" t="s">
        <v>249</v>
      </c>
      <c r="G149" s="41"/>
      <c r="H149" s="41"/>
      <c r="I149" s="241"/>
      <c r="J149" s="41"/>
      <c r="K149" s="41"/>
      <c r="L149" s="45"/>
      <c r="M149" s="242"/>
      <c r="N149" s="243"/>
      <c r="O149" s="92"/>
      <c r="P149" s="92"/>
      <c r="Q149" s="92"/>
      <c r="R149" s="92"/>
      <c r="S149" s="92"/>
      <c r="T149" s="92"/>
      <c r="U149" s="93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160</v>
      </c>
      <c r="AU149" s="18" t="s">
        <v>88</v>
      </c>
    </row>
    <row r="150" s="2" customFormat="1">
      <c r="A150" s="39"/>
      <c r="B150" s="40"/>
      <c r="C150" s="41"/>
      <c r="D150" s="268" t="s">
        <v>229</v>
      </c>
      <c r="E150" s="41"/>
      <c r="F150" s="269" t="s">
        <v>251</v>
      </c>
      <c r="G150" s="41"/>
      <c r="H150" s="41"/>
      <c r="I150" s="241"/>
      <c r="J150" s="41"/>
      <c r="K150" s="41"/>
      <c r="L150" s="45"/>
      <c r="M150" s="242"/>
      <c r="N150" s="243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229</v>
      </c>
      <c r="AU150" s="18" t="s">
        <v>88</v>
      </c>
    </row>
    <row r="151" s="2" customFormat="1">
      <c r="A151" s="39"/>
      <c r="B151" s="40"/>
      <c r="C151" s="41"/>
      <c r="D151" s="239" t="s">
        <v>231</v>
      </c>
      <c r="E151" s="41"/>
      <c r="F151" s="270" t="s">
        <v>232</v>
      </c>
      <c r="G151" s="41"/>
      <c r="H151" s="41"/>
      <c r="I151" s="241"/>
      <c r="J151" s="41"/>
      <c r="K151" s="41"/>
      <c r="L151" s="45"/>
      <c r="M151" s="242"/>
      <c r="N151" s="243"/>
      <c r="O151" s="92"/>
      <c r="P151" s="92"/>
      <c r="Q151" s="92"/>
      <c r="R151" s="92"/>
      <c r="S151" s="92"/>
      <c r="T151" s="92"/>
      <c r="U151" s="93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231</v>
      </c>
      <c r="AU151" s="18" t="s">
        <v>88</v>
      </c>
    </row>
    <row r="152" s="14" customFormat="1">
      <c r="A152" s="14"/>
      <c r="B152" s="255"/>
      <c r="C152" s="256"/>
      <c r="D152" s="239" t="s">
        <v>161</v>
      </c>
      <c r="E152" s="257" t="s">
        <v>1</v>
      </c>
      <c r="F152" s="258" t="s">
        <v>891</v>
      </c>
      <c r="G152" s="256"/>
      <c r="H152" s="257" t="s">
        <v>1</v>
      </c>
      <c r="I152" s="259"/>
      <c r="J152" s="256"/>
      <c r="K152" s="256"/>
      <c r="L152" s="260"/>
      <c r="M152" s="261"/>
      <c r="N152" s="262"/>
      <c r="O152" s="262"/>
      <c r="P152" s="262"/>
      <c r="Q152" s="262"/>
      <c r="R152" s="262"/>
      <c r="S152" s="262"/>
      <c r="T152" s="262"/>
      <c r="U152" s="263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161</v>
      </c>
      <c r="AU152" s="264" t="s">
        <v>88</v>
      </c>
      <c r="AV152" s="14" t="s">
        <v>86</v>
      </c>
      <c r="AW152" s="14" t="s">
        <v>35</v>
      </c>
      <c r="AX152" s="14" t="s">
        <v>79</v>
      </c>
      <c r="AY152" s="264" t="s">
        <v>151</v>
      </c>
    </row>
    <row r="153" s="14" customFormat="1">
      <c r="A153" s="14"/>
      <c r="B153" s="255"/>
      <c r="C153" s="256"/>
      <c r="D153" s="239" t="s">
        <v>161</v>
      </c>
      <c r="E153" s="257" t="s">
        <v>1</v>
      </c>
      <c r="F153" s="258" t="s">
        <v>892</v>
      </c>
      <c r="G153" s="256"/>
      <c r="H153" s="257" t="s">
        <v>1</v>
      </c>
      <c r="I153" s="259"/>
      <c r="J153" s="256"/>
      <c r="K153" s="256"/>
      <c r="L153" s="260"/>
      <c r="M153" s="261"/>
      <c r="N153" s="262"/>
      <c r="O153" s="262"/>
      <c r="P153" s="262"/>
      <c r="Q153" s="262"/>
      <c r="R153" s="262"/>
      <c r="S153" s="262"/>
      <c r="T153" s="262"/>
      <c r="U153" s="263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161</v>
      </c>
      <c r="AU153" s="264" t="s">
        <v>88</v>
      </c>
      <c r="AV153" s="14" t="s">
        <v>86</v>
      </c>
      <c r="AW153" s="14" t="s">
        <v>35</v>
      </c>
      <c r="AX153" s="14" t="s">
        <v>79</v>
      </c>
      <c r="AY153" s="264" t="s">
        <v>151</v>
      </c>
    </row>
    <row r="154" s="13" customFormat="1">
      <c r="A154" s="13"/>
      <c r="B154" s="244"/>
      <c r="C154" s="245"/>
      <c r="D154" s="239" t="s">
        <v>161</v>
      </c>
      <c r="E154" s="246" t="s">
        <v>1</v>
      </c>
      <c r="F154" s="247" t="s">
        <v>893</v>
      </c>
      <c r="G154" s="245"/>
      <c r="H154" s="248">
        <v>113.41500000000001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2"/>
      <c r="U154" s="25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161</v>
      </c>
      <c r="AU154" s="254" t="s">
        <v>88</v>
      </c>
      <c r="AV154" s="13" t="s">
        <v>88</v>
      </c>
      <c r="AW154" s="13" t="s">
        <v>35</v>
      </c>
      <c r="AX154" s="13" t="s">
        <v>86</v>
      </c>
      <c r="AY154" s="254" t="s">
        <v>151</v>
      </c>
    </row>
    <row r="155" s="2" customFormat="1" ht="24.15" customHeight="1">
      <c r="A155" s="39"/>
      <c r="B155" s="40"/>
      <c r="C155" s="226" t="s">
        <v>150</v>
      </c>
      <c r="D155" s="226" t="s">
        <v>154</v>
      </c>
      <c r="E155" s="227" t="s">
        <v>894</v>
      </c>
      <c r="F155" s="228" t="s">
        <v>895</v>
      </c>
      <c r="G155" s="229" t="s">
        <v>226</v>
      </c>
      <c r="H155" s="230">
        <v>180.83199999999999</v>
      </c>
      <c r="I155" s="231"/>
      <c r="J155" s="232">
        <f>ROUND(I155*H155,2)</f>
        <v>0</v>
      </c>
      <c r="K155" s="228" t="s">
        <v>227</v>
      </c>
      <c r="L155" s="45"/>
      <c r="M155" s="233" t="s">
        <v>1</v>
      </c>
      <c r="N155" s="234" t="s">
        <v>44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0.23999999999999999</v>
      </c>
      <c r="T155" s="235">
        <f>S155*H155</f>
        <v>43.399679999999996</v>
      </c>
      <c r="U155" s="236" t="s">
        <v>1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172</v>
      </c>
      <c r="AT155" s="237" t="s">
        <v>154</v>
      </c>
      <c r="AU155" s="237" t="s">
        <v>88</v>
      </c>
      <c r="AY155" s="18" t="s">
        <v>151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86</v>
      </c>
      <c r="BK155" s="238">
        <f>ROUND(I155*H155,2)</f>
        <v>0</v>
      </c>
      <c r="BL155" s="18" t="s">
        <v>172</v>
      </c>
      <c r="BM155" s="237" t="s">
        <v>896</v>
      </c>
    </row>
    <row r="156" s="2" customFormat="1">
      <c r="A156" s="39"/>
      <c r="B156" s="40"/>
      <c r="C156" s="41"/>
      <c r="D156" s="239" t="s">
        <v>160</v>
      </c>
      <c r="E156" s="41"/>
      <c r="F156" s="240" t="s">
        <v>895</v>
      </c>
      <c r="G156" s="41"/>
      <c r="H156" s="41"/>
      <c r="I156" s="241"/>
      <c r="J156" s="41"/>
      <c r="K156" s="41"/>
      <c r="L156" s="45"/>
      <c r="M156" s="242"/>
      <c r="N156" s="243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160</v>
      </c>
      <c r="AU156" s="18" t="s">
        <v>88</v>
      </c>
    </row>
    <row r="157" s="2" customFormat="1">
      <c r="A157" s="39"/>
      <c r="B157" s="40"/>
      <c r="C157" s="41"/>
      <c r="D157" s="268" t="s">
        <v>229</v>
      </c>
      <c r="E157" s="41"/>
      <c r="F157" s="269" t="s">
        <v>897</v>
      </c>
      <c r="G157" s="41"/>
      <c r="H157" s="41"/>
      <c r="I157" s="241"/>
      <c r="J157" s="41"/>
      <c r="K157" s="41"/>
      <c r="L157" s="45"/>
      <c r="M157" s="242"/>
      <c r="N157" s="243"/>
      <c r="O157" s="92"/>
      <c r="P157" s="92"/>
      <c r="Q157" s="92"/>
      <c r="R157" s="92"/>
      <c r="S157" s="92"/>
      <c r="T157" s="92"/>
      <c r="U157" s="93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229</v>
      </c>
      <c r="AU157" s="18" t="s">
        <v>88</v>
      </c>
    </row>
    <row r="158" s="2" customFormat="1">
      <c r="A158" s="39"/>
      <c r="B158" s="40"/>
      <c r="C158" s="41"/>
      <c r="D158" s="239" t="s">
        <v>231</v>
      </c>
      <c r="E158" s="41"/>
      <c r="F158" s="270" t="s">
        <v>232</v>
      </c>
      <c r="G158" s="41"/>
      <c r="H158" s="41"/>
      <c r="I158" s="241"/>
      <c r="J158" s="41"/>
      <c r="K158" s="41"/>
      <c r="L158" s="45"/>
      <c r="M158" s="242"/>
      <c r="N158" s="243"/>
      <c r="O158" s="92"/>
      <c r="P158" s="92"/>
      <c r="Q158" s="92"/>
      <c r="R158" s="92"/>
      <c r="S158" s="92"/>
      <c r="T158" s="92"/>
      <c r="U158" s="93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231</v>
      </c>
      <c r="AU158" s="18" t="s">
        <v>88</v>
      </c>
    </row>
    <row r="159" s="14" customFormat="1">
      <c r="A159" s="14"/>
      <c r="B159" s="255"/>
      <c r="C159" s="256"/>
      <c r="D159" s="239" t="s">
        <v>161</v>
      </c>
      <c r="E159" s="257" t="s">
        <v>1</v>
      </c>
      <c r="F159" s="258" t="s">
        <v>898</v>
      </c>
      <c r="G159" s="256"/>
      <c r="H159" s="257" t="s">
        <v>1</v>
      </c>
      <c r="I159" s="259"/>
      <c r="J159" s="256"/>
      <c r="K159" s="256"/>
      <c r="L159" s="260"/>
      <c r="M159" s="261"/>
      <c r="N159" s="262"/>
      <c r="O159" s="262"/>
      <c r="P159" s="262"/>
      <c r="Q159" s="262"/>
      <c r="R159" s="262"/>
      <c r="S159" s="262"/>
      <c r="T159" s="262"/>
      <c r="U159" s="263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4" t="s">
        <v>161</v>
      </c>
      <c r="AU159" s="264" t="s">
        <v>88</v>
      </c>
      <c r="AV159" s="14" t="s">
        <v>86</v>
      </c>
      <c r="AW159" s="14" t="s">
        <v>35</v>
      </c>
      <c r="AX159" s="14" t="s">
        <v>79</v>
      </c>
      <c r="AY159" s="264" t="s">
        <v>151</v>
      </c>
    </row>
    <row r="160" s="14" customFormat="1">
      <c r="A160" s="14"/>
      <c r="B160" s="255"/>
      <c r="C160" s="256"/>
      <c r="D160" s="239" t="s">
        <v>161</v>
      </c>
      <c r="E160" s="257" t="s">
        <v>1</v>
      </c>
      <c r="F160" s="258" t="s">
        <v>899</v>
      </c>
      <c r="G160" s="256"/>
      <c r="H160" s="257" t="s">
        <v>1</v>
      </c>
      <c r="I160" s="259"/>
      <c r="J160" s="256"/>
      <c r="K160" s="256"/>
      <c r="L160" s="260"/>
      <c r="M160" s="261"/>
      <c r="N160" s="262"/>
      <c r="O160" s="262"/>
      <c r="P160" s="262"/>
      <c r="Q160" s="262"/>
      <c r="R160" s="262"/>
      <c r="S160" s="262"/>
      <c r="T160" s="262"/>
      <c r="U160" s="263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161</v>
      </c>
      <c r="AU160" s="264" t="s">
        <v>88</v>
      </c>
      <c r="AV160" s="14" t="s">
        <v>86</v>
      </c>
      <c r="AW160" s="14" t="s">
        <v>35</v>
      </c>
      <c r="AX160" s="14" t="s">
        <v>79</v>
      </c>
      <c r="AY160" s="264" t="s">
        <v>151</v>
      </c>
    </row>
    <row r="161" s="13" customFormat="1">
      <c r="A161" s="13"/>
      <c r="B161" s="244"/>
      <c r="C161" s="245"/>
      <c r="D161" s="239" t="s">
        <v>161</v>
      </c>
      <c r="E161" s="246" t="s">
        <v>1</v>
      </c>
      <c r="F161" s="247" t="s">
        <v>900</v>
      </c>
      <c r="G161" s="245"/>
      <c r="H161" s="248">
        <v>180.83199999999999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2"/>
      <c r="U161" s="25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161</v>
      </c>
      <c r="AU161" s="254" t="s">
        <v>88</v>
      </c>
      <c r="AV161" s="13" t="s">
        <v>88</v>
      </c>
      <c r="AW161" s="13" t="s">
        <v>35</v>
      </c>
      <c r="AX161" s="13" t="s">
        <v>86</v>
      </c>
      <c r="AY161" s="254" t="s">
        <v>151</v>
      </c>
    </row>
    <row r="162" s="2" customFormat="1" ht="33" customHeight="1">
      <c r="A162" s="39"/>
      <c r="B162" s="40"/>
      <c r="C162" s="226" t="s">
        <v>183</v>
      </c>
      <c r="D162" s="226" t="s">
        <v>154</v>
      </c>
      <c r="E162" s="227" t="s">
        <v>901</v>
      </c>
      <c r="F162" s="228" t="s">
        <v>902</v>
      </c>
      <c r="G162" s="229" t="s">
        <v>226</v>
      </c>
      <c r="H162" s="230">
        <v>89.579999999999998</v>
      </c>
      <c r="I162" s="231"/>
      <c r="J162" s="232">
        <f>ROUND(I162*H162,2)</f>
        <v>0</v>
      </c>
      <c r="K162" s="228" t="s">
        <v>227</v>
      </c>
      <c r="L162" s="45"/>
      <c r="M162" s="233" t="s">
        <v>1</v>
      </c>
      <c r="N162" s="234" t="s">
        <v>44</v>
      </c>
      <c r="O162" s="92"/>
      <c r="P162" s="235">
        <f>O162*H162</f>
        <v>0</v>
      </c>
      <c r="Q162" s="235">
        <v>0</v>
      </c>
      <c r="R162" s="235">
        <f>Q162*H162</f>
        <v>0</v>
      </c>
      <c r="S162" s="235">
        <v>0.32500000000000001</v>
      </c>
      <c r="T162" s="235">
        <f>S162*H162</f>
        <v>29.113500000000002</v>
      </c>
      <c r="U162" s="236" t="s">
        <v>1</v>
      </c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7" t="s">
        <v>172</v>
      </c>
      <c r="AT162" s="237" t="s">
        <v>154</v>
      </c>
      <c r="AU162" s="237" t="s">
        <v>88</v>
      </c>
      <c r="AY162" s="18" t="s">
        <v>151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8" t="s">
        <v>86</v>
      </c>
      <c r="BK162" s="238">
        <f>ROUND(I162*H162,2)</f>
        <v>0</v>
      </c>
      <c r="BL162" s="18" t="s">
        <v>172</v>
      </c>
      <c r="BM162" s="237" t="s">
        <v>903</v>
      </c>
    </row>
    <row r="163" s="2" customFormat="1">
      <c r="A163" s="39"/>
      <c r="B163" s="40"/>
      <c r="C163" s="41"/>
      <c r="D163" s="239" t="s">
        <v>160</v>
      </c>
      <c r="E163" s="41"/>
      <c r="F163" s="240" t="s">
        <v>902</v>
      </c>
      <c r="G163" s="41"/>
      <c r="H163" s="41"/>
      <c r="I163" s="241"/>
      <c r="J163" s="41"/>
      <c r="K163" s="41"/>
      <c r="L163" s="45"/>
      <c r="M163" s="242"/>
      <c r="N163" s="243"/>
      <c r="O163" s="92"/>
      <c r="P163" s="92"/>
      <c r="Q163" s="92"/>
      <c r="R163" s="92"/>
      <c r="S163" s="92"/>
      <c r="T163" s="92"/>
      <c r="U163" s="93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160</v>
      </c>
      <c r="AU163" s="18" t="s">
        <v>88</v>
      </c>
    </row>
    <row r="164" s="2" customFormat="1">
      <c r="A164" s="39"/>
      <c r="B164" s="40"/>
      <c r="C164" s="41"/>
      <c r="D164" s="268" t="s">
        <v>229</v>
      </c>
      <c r="E164" s="41"/>
      <c r="F164" s="269" t="s">
        <v>904</v>
      </c>
      <c r="G164" s="41"/>
      <c r="H164" s="41"/>
      <c r="I164" s="241"/>
      <c r="J164" s="41"/>
      <c r="K164" s="41"/>
      <c r="L164" s="45"/>
      <c r="M164" s="242"/>
      <c r="N164" s="243"/>
      <c r="O164" s="92"/>
      <c r="P164" s="92"/>
      <c r="Q164" s="92"/>
      <c r="R164" s="92"/>
      <c r="S164" s="92"/>
      <c r="T164" s="92"/>
      <c r="U164" s="93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229</v>
      </c>
      <c r="AU164" s="18" t="s">
        <v>88</v>
      </c>
    </row>
    <row r="165" s="14" customFormat="1">
      <c r="A165" s="14"/>
      <c r="B165" s="255"/>
      <c r="C165" s="256"/>
      <c r="D165" s="239" t="s">
        <v>161</v>
      </c>
      <c r="E165" s="257" t="s">
        <v>1</v>
      </c>
      <c r="F165" s="258" t="s">
        <v>905</v>
      </c>
      <c r="G165" s="256"/>
      <c r="H165" s="257" t="s">
        <v>1</v>
      </c>
      <c r="I165" s="259"/>
      <c r="J165" s="256"/>
      <c r="K165" s="256"/>
      <c r="L165" s="260"/>
      <c r="M165" s="261"/>
      <c r="N165" s="262"/>
      <c r="O165" s="262"/>
      <c r="P165" s="262"/>
      <c r="Q165" s="262"/>
      <c r="R165" s="262"/>
      <c r="S165" s="262"/>
      <c r="T165" s="262"/>
      <c r="U165" s="263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4" t="s">
        <v>161</v>
      </c>
      <c r="AU165" s="264" t="s">
        <v>88</v>
      </c>
      <c r="AV165" s="14" t="s">
        <v>86</v>
      </c>
      <c r="AW165" s="14" t="s">
        <v>35</v>
      </c>
      <c r="AX165" s="14" t="s">
        <v>79</v>
      </c>
      <c r="AY165" s="264" t="s">
        <v>151</v>
      </c>
    </row>
    <row r="166" s="13" customFormat="1">
      <c r="A166" s="13"/>
      <c r="B166" s="244"/>
      <c r="C166" s="245"/>
      <c r="D166" s="239" t="s">
        <v>161</v>
      </c>
      <c r="E166" s="246" t="s">
        <v>1</v>
      </c>
      <c r="F166" s="247" t="s">
        <v>906</v>
      </c>
      <c r="G166" s="245"/>
      <c r="H166" s="248">
        <v>89.579999999999998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2"/>
      <c r="U166" s="25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161</v>
      </c>
      <c r="AU166" s="254" t="s">
        <v>88</v>
      </c>
      <c r="AV166" s="13" t="s">
        <v>88</v>
      </c>
      <c r="AW166" s="13" t="s">
        <v>35</v>
      </c>
      <c r="AX166" s="13" t="s">
        <v>86</v>
      </c>
      <c r="AY166" s="254" t="s">
        <v>151</v>
      </c>
    </row>
    <row r="167" s="2" customFormat="1" ht="24.15" customHeight="1">
      <c r="A167" s="39"/>
      <c r="B167" s="40"/>
      <c r="C167" s="226" t="s">
        <v>279</v>
      </c>
      <c r="D167" s="226" t="s">
        <v>154</v>
      </c>
      <c r="E167" s="227" t="s">
        <v>262</v>
      </c>
      <c r="F167" s="228" t="s">
        <v>263</v>
      </c>
      <c r="G167" s="229" t="s">
        <v>226</v>
      </c>
      <c r="H167" s="230">
        <v>1362.569</v>
      </c>
      <c r="I167" s="231"/>
      <c r="J167" s="232">
        <f>ROUND(I167*H167,2)</f>
        <v>0</v>
      </c>
      <c r="K167" s="228" t="s">
        <v>227</v>
      </c>
      <c r="L167" s="45"/>
      <c r="M167" s="233" t="s">
        <v>1</v>
      </c>
      <c r="N167" s="234" t="s">
        <v>44</v>
      </c>
      <c r="O167" s="92"/>
      <c r="P167" s="235">
        <f>O167*H167</f>
        <v>0</v>
      </c>
      <c r="Q167" s="235">
        <v>0</v>
      </c>
      <c r="R167" s="235">
        <f>Q167*H167</f>
        <v>0</v>
      </c>
      <c r="S167" s="235">
        <v>0.28999999999999998</v>
      </c>
      <c r="T167" s="235">
        <f>S167*H167</f>
        <v>395.14500999999996</v>
      </c>
      <c r="U167" s="236" t="s">
        <v>1</v>
      </c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172</v>
      </c>
      <c r="AT167" s="237" t="s">
        <v>154</v>
      </c>
      <c r="AU167" s="237" t="s">
        <v>88</v>
      </c>
      <c r="AY167" s="18" t="s">
        <v>151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86</v>
      </c>
      <c r="BK167" s="238">
        <f>ROUND(I167*H167,2)</f>
        <v>0</v>
      </c>
      <c r="BL167" s="18" t="s">
        <v>172</v>
      </c>
      <c r="BM167" s="237" t="s">
        <v>907</v>
      </c>
    </row>
    <row r="168" s="2" customFormat="1">
      <c r="A168" s="39"/>
      <c r="B168" s="40"/>
      <c r="C168" s="41"/>
      <c r="D168" s="239" t="s">
        <v>160</v>
      </c>
      <c r="E168" s="41"/>
      <c r="F168" s="240" t="s">
        <v>263</v>
      </c>
      <c r="G168" s="41"/>
      <c r="H168" s="41"/>
      <c r="I168" s="241"/>
      <c r="J168" s="41"/>
      <c r="K168" s="41"/>
      <c r="L168" s="45"/>
      <c r="M168" s="242"/>
      <c r="N168" s="243"/>
      <c r="O168" s="92"/>
      <c r="P168" s="92"/>
      <c r="Q168" s="92"/>
      <c r="R168" s="92"/>
      <c r="S168" s="92"/>
      <c r="T168" s="92"/>
      <c r="U168" s="93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160</v>
      </c>
      <c r="AU168" s="18" t="s">
        <v>88</v>
      </c>
    </row>
    <row r="169" s="2" customFormat="1">
      <c r="A169" s="39"/>
      <c r="B169" s="40"/>
      <c r="C169" s="41"/>
      <c r="D169" s="268" t="s">
        <v>229</v>
      </c>
      <c r="E169" s="41"/>
      <c r="F169" s="269" t="s">
        <v>265</v>
      </c>
      <c r="G169" s="41"/>
      <c r="H169" s="41"/>
      <c r="I169" s="241"/>
      <c r="J169" s="41"/>
      <c r="K169" s="41"/>
      <c r="L169" s="45"/>
      <c r="M169" s="242"/>
      <c r="N169" s="243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229</v>
      </c>
      <c r="AU169" s="18" t="s">
        <v>88</v>
      </c>
    </row>
    <row r="170" s="2" customFormat="1">
      <c r="A170" s="39"/>
      <c r="B170" s="40"/>
      <c r="C170" s="41"/>
      <c r="D170" s="239" t="s">
        <v>231</v>
      </c>
      <c r="E170" s="41"/>
      <c r="F170" s="270" t="s">
        <v>232</v>
      </c>
      <c r="G170" s="41"/>
      <c r="H170" s="41"/>
      <c r="I170" s="241"/>
      <c r="J170" s="41"/>
      <c r="K170" s="41"/>
      <c r="L170" s="45"/>
      <c r="M170" s="242"/>
      <c r="N170" s="243"/>
      <c r="O170" s="92"/>
      <c r="P170" s="92"/>
      <c r="Q170" s="92"/>
      <c r="R170" s="92"/>
      <c r="S170" s="92"/>
      <c r="T170" s="92"/>
      <c r="U170" s="93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88</v>
      </c>
    </row>
    <row r="171" s="14" customFormat="1">
      <c r="A171" s="14"/>
      <c r="B171" s="255"/>
      <c r="C171" s="256"/>
      <c r="D171" s="239" t="s">
        <v>161</v>
      </c>
      <c r="E171" s="257" t="s">
        <v>1</v>
      </c>
      <c r="F171" s="258" t="s">
        <v>908</v>
      </c>
      <c r="G171" s="256"/>
      <c r="H171" s="257" t="s">
        <v>1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2"/>
      <c r="U171" s="263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161</v>
      </c>
      <c r="AU171" s="264" t="s">
        <v>88</v>
      </c>
      <c r="AV171" s="14" t="s">
        <v>86</v>
      </c>
      <c r="AW171" s="14" t="s">
        <v>35</v>
      </c>
      <c r="AX171" s="14" t="s">
        <v>79</v>
      </c>
      <c r="AY171" s="264" t="s">
        <v>151</v>
      </c>
    </row>
    <row r="172" s="13" customFormat="1">
      <c r="A172" s="13"/>
      <c r="B172" s="244"/>
      <c r="C172" s="245"/>
      <c r="D172" s="239" t="s">
        <v>161</v>
      </c>
      <c r="E172" s="246" t="s">
        <v>1</v>
      </c>
      <c r="F172" s="247" t="s">
        <v>909</v>
      </c>
      <c r="G172" s="245"/>
      <c r="H172" s="248">
        <v>89.579999999999998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2"/>
      <c r="U172" s="25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161</v>
      </c>
      <c r="AU172" s="254" t="s">
        <v>88</v>
      </c>
      <c r="AV172" s="13" t="s">
        <v>88</v>
      </c>
      <c r="AW172" s="13" t="s">
        <v>35</v>
      </c>
      <c r="AX172" s="13" t="s">
        <v>79</v>
      </c>
      <c r="AY172" s="254" t="s">
        <v>151</v>
      </c>
    </row>
    <row r="173" s="14" customFormat="1">
      <c r="A173" s="14"/>
      <c r="B173" s="255"/>
      <c r="C173" s="256"/>
      <c r="D173" s="239" t="s">
        <v>161</v>
      </c>
      <c r="E173" s="257" t="s">
        <v>1</v>
      </c>
      <c r="F173" s="258" t="s">
        <v>910</v>
      </c>
      <c r="G173" s="256"/>
      <c r="H173" s="257" t="s">
        <v>1</v>
      </c>
      <c r="I173" s="259"/>
      <c r="J173" s="256"/>
      <c r="K173" s="256"/>
      <c r="L173" s="260"/>
      <c r="M173" s="261"/>
      <c r="N173" s="262"/>
      <c r="O173" s="262"/>
      <c r="P173" s="262"/>
      <c r="Q173" s="262"/>
      <c r="R173" s="262"/>
      <c r="S173" s="262"/>
      <c r="T173" s="262"/>
      <c r="U173" s="263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161</v>
      </c>
      <c r="AU173" s="264" t="s">
        <v>88</v>
      </c>
      <c r="AV173" s="14" t="s">
        <v>86</v>
      </c>
      <c r="AW173" s="14" t="s">
        <v>35</v>
      </c>
      <c r="AX173" s="14" t="s">
        <v>79</v>
      </c>
      <c r="AY173" s="264" t="s">
        <v>151</v>
      </c>
    </row>
    <row r="174" s="13" customFormat="1">
      <c r="A174" s="13"/>
      <c r="B174" s="244"/>
      <c r="C174" s="245"/>
      <c r="D174" s="239" t="s">
        <v>161</v>
      </c>
      <c r="E174" s="246" t="s">
        <v>1</v>
      </c>
      <c r="F174" s="247" t="s">
        <v>911</v>
      </c>
      <c r="G174" s="245"/>
      <c r="H174" s="248">
        <v>904.15999999999997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2"/>
      <c r="U174" s="25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161</v>
      </c>
      <c r="AU174" s="254" t="s">
        <v>88</v>
      </c>
      <c r="AV174" s="13" t="s">
        <v>88</v>
      </c>
      <c r="AW174" s="13" t="s">
        <v>35</v>
      </c>
      <c r="AX174" s="13" t="s">
        <v>79</v>
      </c>
      <c r="AY174" s="254" t="s">
        <v>151</v>
      </c>
    </row>
    <row r="175" s="14" customFormat="1">
      <c r="A175" s="14"/>
      <c r="B175" s="255"/>
      <c r="C175" s="256"/>
      <c r="D175" s="239" t="s">
        <v>161</v>
      </c>
      <c r="E175" s="257" t="s">
        <v>1</v>
      </c>
      <c r="F175" s="258" t="s">
        <v>912</v>
      </c>
      <c r="G175" s="256"/>
      <c r="H175" s="257" t="s">
        <v>1</v>
      </c>
      <c r="I175" s="259"/>
      <c r="J175" s="256"/>
      <c r="K175" s="256"/>
      <c r="L175" s="260"/>
      <c r="M175" s="261"/>
      <c r="N175" s="262"/>
      <c r="O175" s="262"/>
      <c r="P175" s="262"/>
      <c r="Q175" s="262"/>
      <c r="R175" s="262"/>
      <c r="S175" s="262"/>
      <c r="T175" s="262"/>
      <c r="U175" s="263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161</v>
      </c>
      <c r="AU175" s="264" t="s">
        <v>88</v>
      </c>
      <c r="AV175" s="14" t="s">
        <v>86</v>
      </c>
      <c r="AW175" s="14" t="s">
        <v>35</v>
      </c>
      <c r="AX175" s="14" t="s">
        <v>79</v>
      </c>
      <c r="AY175" s="264" t="s">
        <v>151</v>
      </c>
    </row>
    <row r="176" s="13" customFormat="1">
      <c r="A176" s="13"/>
      <c r="B176" s="244"/>
      <c r="C176" s="245"/>
      <c r="D176" s="239" t="s">
        <v>161</v>
      </c>
      <c r="E176" s="246" t="s">
        <v>1</v>
      </c>
      <c r="F176" s="247" t="s">
        <v>913</v>
      </c>
      <c r="G176" s="245"/>
      <c r="H176" s="248">
        <v>42.905000000000001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2"/>
      <c r="U176" s="25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161</v>
      </c>
      <c r="AU176" s="254" t="s">
        <v>88</v>
      </c>
      <c r="AV176" s="13" t="s">
        <v>88</v>
      </c>
      <c r="AW176" s="13" t="s">
        <v>35</v>
      </c>
      <c r="AX176" s="13" t="s">
        <v>79</v>
      </c>
      <c r="AY176" s="254" t="s">
        <v>151</v>
      </c>
    </row>
    <row r="177" s="14" customFormat="1">
      <c r="A177" s="14"/>
      <c r="B177" s="255"/>
      <c r="C177" s="256"/>
      <c r="D177" s="239" t="s">
        <v>161</v>
      </c>
      <c r="E177" s="257" t="s">
        <v>1</v>
      </c>
      <c r="F177" s="258" t="s">
        <v>914</v>
      </c>
      <c r="G177" s="256"/>
      <c r="H177" s="257" t="s">
        <v>1</v>
      </c>
      <c r="I177" s="259"/>
      <c r="J177" s="256"/>
      <c r="K177" s="256"/>
      <c r="L177" s="260"/>
      <c r="M177" s="261"/>
      <c r="N177" s="262"/>
      <c r="O177" s="262"/>
      <c r="P177" s="262"/>
      <c r="Q177" s="262"/>
      <c r="R177" s="262"/>
      <c r="S177" s="262"/>
      <c r="T177" s="262"/>
      <c r="U177" s="263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161</v>
      </c>
      <c r="AU177" s="264" t="s">
        <v>88</v>
      </c>
      <c r="AV177" s="14" t="s">
        <v>86</v>
      </c>
      <c r="AW177" s="14" t="s">
        <v>35</v>
      </c>
      <c r="AX177" s="14" t="s">
        <v>79</v>
      </c>
      <c r="AY177" s="264" t="s">
        <v>151</v>
      </c>
    </row>
    <row r="178" s="13" customFormat="1">
      <c r="A178" s="13"/>
      <c r="B178" s="244"/>
      <c r="C178" s="245"/>
      <c r="D178" s="239" t="s">
        <v>161</v>
      </c>
      <c r="E178" s="246" t="s">
        <v>1</v>
      </c>
      <c r="F178" s="247" t="s">
        <v>915</v>
      </c>
      <c r="G178" s="245"/>
      <c r="H178" s="248">
        <v>325.92399999999998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2"/>
      <c r="U178" s="25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161</v>
      </c>
      <c r="AU178" s="254" t="s">
        <v>88</v>
      </c>
      <c r="AV178" s="13" t="s">
        <v>88</v>
      </c>
      <c r="AW178" s="13" t="s">
        <v>35</v>
      </c>
      <c r="AX178" s="13" t="s">
        <v>79</v>
      </c>
      <c r="AY178" s="254" t="s">
        <v>151</v>
      </c>
    </row>
    <row r="179" s="15" customFormat="1">
      <c r="A179" s="15"/>
      <c r="B179" s="271"/>
      <c r="C179" s="272"/>
      <c r="D179" s="239" t="s">
        <v>161</v>
      </c>
      <c r="E179" s="273" t="s">
        <v>1</v>
      </c>
      <c r="F179" s="274" t="s">
        <v>236</v>
      </c>
      <c r="G179" s="272"/>
      <c r="H179" s="275">
        <v>1362.569</v>
      </c>
      <c r="I179" s="276"/>
      <c r="J179" s="272"/>
      <c r="K179" s="272"/>
      <c r="L179" s="277"/>
      <c r="M179" s="278"/>
      <c r="N179" s="279"/>
      <c r="O179" s="279"/>
      <c r="P179" s="279"/>
      <c r="Q179" s="279"/>
      <c r="R179" s="279"/>
      <c r="S179" s="279"/>
      <c r="T179" s="279"/>
      <c r="U179" s="280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1" t="s">
        <v>161</v>
      </c>
      <c r="AU179" s="281" t="s">
        <v>88</v>
      </c>
      <c r="AV179" s="15" t="s">
        <v>172</v>
      </c>
      <c r="AW179" s="15" t="s">
        <v>35</v>
      </c>
      <c r="AX179" s="15" t="s">
        <v>86</v>
      </c>
      <c r="AY179" s="281" t="s">
        <v>151</v>
      </c>
    </row>
    <row r="180" s="2" customFormat="1" ht="24.15" customHeight="1">
      <c r="A180" s="39"/>
      <c r="B180" s="40"/>
      <c r="C180" s="226" t="s">
        <v>287</v>
      </c>
      <c r="D180" s="226" t="s">
        <v>154</v>
      </c>
      <c r="E180" s="227" t="s">
        <v>288</v>
      </c>
      <c r="F180" s="228" t="s">
        <v>289</v>
      </c>
      <c r="G180" s="229" t="s">
        <v>226</v>
      </c>
      <c r="H180" s="230">
        <v>984.74000000000001</v>
      </c>
      <c r="I180" s="231"/>
      <c r="J180" s="232">
        <f>ROUND(I180*H180,2)</f>
        <v>0</v>
      </c>
      <c r="K180" s="228" t="s">
        <v>227</v>
      </c>
      <c r="L180" s="45"/>
      <c r="M180" s="233" t="s">
        <v>1</v>
      </c>
      <c r="N180" s="234" t="s">
        <v>44</v>
      </c>
      <c r="O180" s="92"/>
      <c r="P180" s="235">
        <f>O180*H180</f>
        <v>0</v>
      </c>
      <c r="Q180" s="235">
        <v>0</v>
      </c>
      <c r="R180" s="235">
        <f>Q180*H180</f>
        <v>0</v>
      </c>
      <c r="S180" s="235">
        <v>0.22</v>
      </c>
      <c r="T180" s="235">
        <f>S180*H180</f>
        <v>216.64279999999999</v>
      </c>
      <c r="U180" s="236" t="s">
        <v>1</v>
      </c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172</v>
      </c>
      <c r="AT180" s="237" t="s">
        <v>154</v>
      </c>
      <c r="AU180" s="237" t="s">
        <v>88</v>
      </c>
      <c r="AY180" s="18" t="s">
        <v>151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86</v>
      </c>
      <c r="BK180" s="238">
        <f>ROUND(I180*H180,2)</f>
        <v>0</v>
      </c>
      <c r="BL180" s="18" t="s">
        <v>172</v>
      </c>
      <c r="BM180" s="237" t="s">
        <v>916</v>
      </c>
    </row>
    <row r="181" s="2" customFormat="1">
      <c r="A181" s="39"/>
      <c r="B181" s="40"/>
      <c r="C181" s="41"/>
      <c r="D181" s="239" t="s">
        <v>160</v>
      </c>
      <c r="E181" s="41"/>
      <c r="F181" s="240" t="s">
        <v>289</v>
      </c>
      <c r="G181" s="41"/>
      <c r="H181" s="41"/>
      <c r="I181" s="241"/>
      <c r="J181" s="41"/>
      <c r="K181" s="41"/>
      <c r="L181" s="45"/>
      <c r="M181" s="242"/>
      <c r="N181" s="243"/>
      <c r="O181" s="92"/>
      <c r="P181" s="92"/>
      <c r="Q181" s="92"/>
      <c r="R181" s="92"/>
      <c r="S181" s="92"/>
      <c r="T181" s="92"/>
      <c r="U181" s="93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160</v>
      </c>
      <c r="AU181" s="18" t="s">
        <v>88</v>
      </c>
    </row>
    <row r="182" s="2" customFormat="1">
      <c r="A182" s="39"/>
      <c r="B182" s="40"/>
      <c r="C182" s="41"/>
      <c r="D182" s="268" t="s">
        <v>229</v>
      </c>
      <c r="E182" s="41"/>
      <c r="F182" s="269" t="s">
        <v>291</v>
      </c>
      <c r="G182" s="41"/>
      <c r="H182" s="41"/>
      <c r="I182" s="241"/>
      <c r="J182" s="41"/>
      <c r="K182" s="41"/>
      <c r="L182" s="45"/>
      <c r="M182" s="242"/>
      <c r="N182" s="243"/>
      <c r="O182" s="92"/>
      <c r="P182" s="92"/>
      <c r="Q182" s="92"/>
      <c r="R182" s="92"/>
      <c r="S182" s="92"/>
      <c r="T182" s="92"/>
      <c r="U182" s="93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229</v>
      </c>
      <c r="AU182" s="18" t="s">
        <v>88</v>
      </c>
    </row>
    <row r="183" s="2" customFormat="1">
      <c r="A183" s="39"/>
      <c r="B183" s="40"/>
      <c r="C183" s="41"/>
      <c r="D183" s="239" t="s">
        <v>231</v>
      </c>
      <c r="E183" s="41"/>
      <c r="F183" s="270" t="s">
        <v>232</v>
      </c>
      <c r="G183" s="41"/>
      <c r="H183" s="41"/>
      <c r="I183" s="241"/>
      <c r="J183" s="41"/>
      <c r="K183" s="41"/>
      <c r="L183" s="45"/>
      <c r="M183" s="242"/>
      <c r="N183" s="243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88</v>
      </c>
    </row>
    <row r="184" s="14" customFormat="1">
      <c r="A184" s="14"/>
      <c r="B184" s="255"/>
      <c r="C184" s="256"/>
      <c r="D184" s="239" t="s">
        <v>161</v>
      </c>
      <c r="E184" s="257" t="s">
        <v>1</v>
      </c>
      <c r="F184" s="258" t="s">
        <v>917</v>
      </c>
      <c r="G184" s="256"/>
      <c r="H184" s="257" t="s">
        <v>1</v>
      </c>
      <c r="I184" s="259"/>
      <c r="J184" s="256"/>
      <c r="K184" s="256"/>
      <c r="L184" s="260"/>
      <c r="M184" s="261"/>
      <c r="N184" s="262"/>
      <c r="O184" s="262"/>
      <c r="P184" s="262"/>
      <c r="Q184" s="262"/>
      <c r="R184" s="262"/>
      <c r="S184" s="262"/>
      <c r="T184" s="262"/>
      <c r="U184" s="263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161</v>
      </c>
      <c r="AU184" s="264" t="s">
        <v>88</v>
      </c>
      <c r="AV184" s="14" t="s">
        <v>86</v>
      </c>
      <c r="AW184" s="14" t="s">
        <v>35</v>
      </c>
      <c r="AX184" s="14" t="s">
        <v>79</v>
      </c>
      <c r="AY184" s="264" t="s">
        <v>151</v>
      </c>
    </row>
    <row r="185" s="14" customFormat="1">
      <c r="A185" s="14"/>
      <c r="B185" s="255"/>
      <c r="C185" s="256"/>
      <c r="D185" s="239" t="s">
        <v>161</v>
      </c>
      <c r="E185" s="257" t="s">
        <v>1</v>
      </c>
      <c r="F185" s="258" t="s">
        <v>260</v>
      </c>
      <c r="G185" s="256"/>
      <c r="H185" s="257" t="s">
        <v>1</v>
      </c>
      <c r="I185" s="259"/>
      <c r="J185" s="256"/>
      <c r="K185" s="256"/>
      <c r="L185" s="260"/>
      <c r="M185" s="261"/>
      <c r="N185" s="262"/>
      <c r="O185" s="262"/>
      <c r="P185" s="262"/>
      <c r="Q185" s="262"/>
      <c r="R185" s="262"/>
      <c r="S185" s="262"/>
      <c r="T185" s="262"/>
      <c r="U185" s="263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4" t="s">
        <v>161</v>
      </c>
      <c r="AU185" s="264" t="s">
        <v>88</v>
      </c>
      <c r="AV185" s="14" t="s">
        <v>86</v>
      </c>
      <c r="AW185" s="14" t="s">
        <v>35</v>
      </c>
      <c r="AX185" s="14" t="s">
        <v>79</v>
      </c>
      <c r="AY185" s="264" t="s">
        <v>151</v>
      </c>
    </row>
    <row r="186" s="13" customFormat="1">
      <c r="A186" s="13"/>
      <c r="B186" s="244"/>
      <c r="C186" s="245"/>
      <c r="D186" s="239" t="s">
        <v>161</v>
      </c>
      <c r="E186" s="246" t="s">
        <v>1</v>
      </c>
      <c r="F186" s="247" t="s">
        <v>918</v>
      </c>
      <c r="G186" s="245"/>
      <c r="H186" s="248">
        <v>984.74000000000001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2"/>
      <c r="U186" s="25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161</v>
      </c>
      <c r="AU186" s="254" t="s">
        <v>88</v>
      </c>
      <c r="AV186" s="13" t="s">
        <v>88</v>
      </c>
      <c r="AW186" s="13" t="s">
        <v>35</v>
      </c>
      <c r="AX186" s="13" t="s">
        <v>86</v>
      </c>
      <c r="AY186" s="254" t="s">
        <v>151</v>
      </c>
    </row>
    <row r="187" s="2" customFormat="1" ht="33" customHeight="1">
      <c r="A187" s="39"/>
      <c r="B187" s="40"/>
      <c r="C187" s="226" t="s">
        <v>295</v>
      </c>
      <c r="D187" s="226" t="s">
        <v>154</v>
      </c>
      <c r="E187" s="227" t="s">
        <v>303</v>
      </c>
      <c r="F187" s="228" t="s">
        <v>304</v>
      </c>
      <c r="G187" s="229" t="s">
        <v>226</v>
      </c>
      <c r="H187" s="230">
        <v>325.92399999999998</v>
      </c>
      <c r="I187" s="231"/>
      <c r="J187" s="232">
        <f>ROUND(I187*H187,2)</f>
        <v>0</v>
      </c>
      <c r="K187" s="228" t="s">
        <v>1</v>
      </c>
      <c r="L187" s="45"/>
      <c r="M187" s="233" t="s">
        <v>1</v>
      </c>
      <c r="N187" s="234" t="s">
        <v>44</v>
      </c>
      <c r="O187" s="92"/>
      <c r="P187" s="235">
        <f>O187*H187</f>
        <v>0</v>
      </c>
      <c r="Q187" s="235">
        <v>0.00029999999999999997</v>
      </c>
      <c r="R187" s="235">
        <f>Q187*H187</f>
        <v>0.097777199999999981</v>
      </c>
      <c r="S187" s="235">
        <v>0.46000000000000002</v>
      </c>
      <c r="T187" s="235">
        <f>S187*H187</f>
        <v>149.92504</v>
      </c>
      <c r="U187" s="236" t="s">
        <v>1</v>
      </c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7" t="s">
        <v>172</v>
      </c>
      <c r="AT187" s="237" t="s">
        <v>154</v>
      </c>
      <c r="AU187" s="237" t="s">
        <v>88</v>
      </c>
      <c r="AY187" s="18" t="s">
        <v>151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8" t="s">
        <v>86</v>
      </c>
      <c r="BK187" s="238">
        <f>ROUND(I187*H187,2)</f>
        <v>0</v>
      </c>
      <c r="BL187" s="18" t="s">
        <v>172</v>
      </c>
      <c r="BM187" s="237" t="s">
        <v>919</v>
      </c>
    </row>
    <row r="188" s="2" customFormat="1">
      <c r="A188" s="39"/>
      <c r="B188" s="40"/>
      <c r="C188" s="41"/>
      <c r="D188" s="239" t="s">
        <v>160</v>
      </c>
      <c r="E188" s="41"/>
      <c r="F188" s="240" t="s">
        <v>304</v>
      </c>
      <c r="G188" s="41"/>
      <c r="H188" s="41"/>
      <c r="I188" s="241"/>
      <c r="J188" s="41"/>
      <c r="K188" s="41"/>
      <c r="L188" s="45"/>
      <c r="M188" s="242"/>
      <c r="N188" s="243"/>
      <c r="O188" s="92"/>
      <c r="P188" s="92"/>
      <c r="Q188" s="92"/>
      <c r="R188" s="92"/>
      <c r="S188" s="92"/>
      <c r="T188" s="92"/>
      <c r="U188" s="93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160</v>
      </c>
      <c r="AU188" s="18" t="s">
        <v>88</v>
      </c>
    </row>
    <row r="189" s="2" customFormat="1">
      <c r="A189" s="39"/>
      <c r="B189" s="40"/>
      <c r="C189" s="41"/>
      <c r="D189" s="239" t="s">
        <v>231</v>
      </c>
      <c r="E189" s="41"/>
      <c r="F189" s="270" t="s">
        <v>232</v>
      </c>
      <c r="G189" s="41"/>
      <c r="H189" s="41"/>
      <c r="I189" s="241"/>
      <c r="J189" s="41"/>
      <c r="K189" s="41"/>
      <c r="L189" s="45"/>
      <c r="M189" s="242"/>
      <c r="N189" s="243"/>
      <c r="O189" s="92"/>
      <c r="P189" s="92"/>
      <c r="Q189" s="92"/>
      <c r="R189" s="92"/>
      <c r="S189" s="92"/>
      <c r="T189" s="92"/>
      <c r="U189" s="93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88</v>
      </c>
    </row>
    <row r="190" s="14" customFormat="1">
      <c r="A190" s="14"/>
      <c r="B190" s="255"/>
      <c r="C190" s="256"/>
      <c r="D190" s="239" t="s">
        <v>161</v>
      </c>
      <c r="E190" s="257" t="s">
        <v>1</v>
      </c>
      <c r="F190" s="258" t="s">
        <v>920</v>
      </c>
      <c r="G190" s="256"/>
      <c r="H190" s="257" t="s">
        <v>1</v>
      </c>
      <c r="I190" s="259"/>
      <c r="J190" s="256"/>
      <c r="K190" s="256"/>
      <c r="L190" s="260"/>
      <c r="M190" s="261"/>
      <c r="N190" s="262"/>
      <c r="O190" s="262"/>
      <c r="P190" s="262"/>
      <c r="Q190" s="262"/>
      <c r="R190" s="262"/>
      <c r="S190" s="262"/>
      <c r="T190" s="262"/>
      <c r="U190" s="263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161</v>
      </c>
      <c r="AU190" s="264" t="s">
        <v>88</v>
      </c>
      <c r="AV190" s="14" t="s">
        <v>86</v>
      </c>
      <c r="AW190" s="14" t="s">
        <v>35</v>
      </c>
      <c r="AX190" s="14" t="s">
        <v>79</v>
      </c>
      <c r="AY190" s="264" t="s">
        <v>151</v>
      </c>
    </row>
    <row r="191" s="14" customFormat="1">
      <c r="A191" s="14"/>
      <c r="B191" s="255"/>
      <c r="C191" s="256"/>
      <c r="D191" s="239" t="s">
        <v>161</v>
      </c>
      <c r="E191" s="257" t="s">
        <v>1</v>
      </c>
      <c r="F191" s="258" t="s">
        <v>293</v>
      </c>
      <c r="G191" s="256"/>
      <c r="H191" s="257" t="s">
        <v>1</v>
      </c>
      <c r="I191" s="259"/>
      <c r="J191" s="256"/>
      <c r="K191" s="256"/>
      <c r="L191" s="260"/>
      <c r="M191" s="261"/>
      <c r="N191" s="262"/>
      <c r="O191" s="262"/>
      <c r="P191" s="262"/>
      <c r="Q191" s="262"/>
      <c r="R191" s="262"/>
      <c r="S191" s="262"/>
      <c r="T191" s="262"/>
      <c r="U191" s="263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161</v>
      </c>
      <c r="AU191" s="264" t="s">
        <v>88</v>
      </c>
      <c r="AV191" s="14" t="s">
        <v>86</v>
      </c>
      <c r="AW191" s="14" t="s">
        <v>35</v>
      </c>
      <c r="AX191" s="14" t="s">
        <v>79</v>
      </c>
      <c r="AY191" s="264" t="s">
        <v>151</v>
      </c>
    </row>
    <row r="192" s="13" customFormat="1">
      <c r="A192" s="13"/>
      <c r="B192" s="244"/>
      <c r="C192" s="245"/>
      <c r="D192" s="239" t="s">
        <v>161</v>
      </c>
      <c r="E192" s="246" t="s">
        <v>1</v>
      </c>
      <c r="F192" s="247" t="s">
        <v>921</v>
      </c>
      <c r="G192" s="245"/>
      <c r="H192" s="248">
        <v>325.92399999999998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2"/>
      <c r="U192" s="25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161</v>
      </c>
      <c r="AU192" s="254" t="s">
        <v>88</v>
      </c>
      <c r="AV192" s="13" t="s">
        <v>88</v>
      </c>
      <c r="AW192" s="13" t="s">
        <v>35</v>
      </c>
      <c r="AX192" s="13" t="s">
        <v>86</v>
      </c>
      <c r="AY192" s="254" t="s">
        <v>151</v>
      </c>
    </row>
    <row r="193" s="2" customFormat="1" ht="16.5" customHeight="1">
      <c r="A193" s="39"/>
      <c r="B193" s="40"/>
      <c r="C193" s="226" t="s">
        <v>302</v>
      </c>
      <c r="D193" s="226" t="s">
        <v>154</v>
      </c>
      <c r="E193" s="227" t="s">
        <v>922</v>
      </c>
      <c r="F193" s="228" t="s">
        <v>923</v>
      </c>
      <c r="G193" s="229" t="s">
        <v>582</v>
      </c>
      <c r="H193" s="230">
        <v>366.52999999999997</v>
      </c>
      <c r="I193" s="231"/>
      <c r="J193" s="232">
        <f>ROUND(I193*H193,2)</f>
        <v>0</v>
      </c>
      <c r="K193" s="228" t="s">
        <v>227</v>
      </c>
      <c r="L193" s="45"/>
      <c r="M193" s="233" t="s">
        <v>1</v>
      </c>
      <c r="N193" s="234" t="s">
        <v>44</v>
      </c>
      <c r="O193" s="92"/>
      <c r="P193" s="235">
        <f>O193*H193</f>
        <v>0</v>
      </c>
      <c r="Q193" s="235">
        <v>0</v>
      </c>
      <c r="R193" s="235">
        <f>Q193*H193</f>
        <v>0</v>
      </c>
      <c r="S193" s="235">
        <v>0.28999999999999998</v>
      </c>
      <c r="T193" s="235">
        <f>S193*H193</f>
        <v>106.29369999999999</v>
      </c>
      <c r="U193" s="236" t="s">
        <v>1</v>
      </c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7" t="s">
        <v>172</v>
      </c>
      <c r="AT193" s="237" t="s">
        <v>154</v>
      </c>
      <c r="AU193" s="237" t="s">
        <v>88</v>
      </c>
      <c r="AY193" s="18" t="s">
        <v>151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8" t="s">
        <v>86</v>
      </c>
      <c r="BK193" s="238">
        <f>ROUND(I193*H193,2)</f>
        <v>0</v>
      </c>
      <c r="BL193" s="18" t="s">
        <v>172</v>
      </c>
      <c r="BM193" s="237" t="s">
        <v>924</v>
      </c>
    </row>
    <row r="194" s="2" customFormat="1">
      <c r="A194" s="39"/>
      <c r="B194" s="40"/>
      <c r="C194" s="41"/>
      <c r="D194" s="239" t="s">
        <v>160</v>
      </c>
      <c r="E194" s="41"/>
      <c r="F194" s="240" t="s">
        <v>923</v>
      </c>
      <c r="G194" s="41"/>
      <c r="H194" s="41"/>
      <c r="I194" s="241"/>
      <c r="J194" s="41"/>
      <c r="K194" s="41"/>
      <c r="L194" s="45"/>
      <c r="M194" s="242"/>
      <c r="N194" s="243"/>
      <c r="O194" s="92"/>
      <c r="P194" s="92"/>
      <c r="Q194" s="92"/>
      <c r="R194" s="92"/>
      <c r="S194" s="92"/>
      <c r="T194" s="92"/>
      <c r="U194" s="93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160</v>
      </c>
      <c r="AU194" s="18" t="s">
        <v>88</v>
      </c>
    </row>
    <row r="195" s="2" customFormat="1">
      <c r="A195" s="39"/>
      <c r="B195" s="40"/>
      <c r="C195" s="41"/>
      <c r="D195" s="268" t="s">
        <v>229</v>
      </c>
      <c r="E195" s="41"/>
      <c r="F195" s="269" t="s">
        <v>925</v>
      </c>
      <c r="G195" s="41"/>
      <c r="H195" s="41"/>
      <c r="I195" s="241"/>
      <c r="J195" s="41"/>
      <c r="K195" s="41"/>
      <c r="L195" s="45"/>
      <c r="M195" s="242"/>
      <c r="N195" s="243"/>
      <c r="O195" s="92"/>
      <c r="P195" s="92"/>
      <c r="Q195" s="92"/>
      <c r="R195" s="92"/>
      <c r="S195" s="92"/>
      <c r="T195" s="92"/>
      <c r="U195" s="93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229</v>
      </c>
      <c r="AU195" s="18" t="s">
        <v>88</v>
      </c>
    </row>
    <row r="196" s="2" customFormat="1">
      <c r="A196" s="39"/>
      <c r="B196" s="40"/>
      <c r="C196" s="41"/>
      <c r="D196" s="239" t="s">
        <v>231</v>
      </c>
      <c r="E196" s="41"/>
      <c r="F196" s="270" t="s">
        <v>232</v>
      </c>
      <c r="G196" s="41"/>
      <c r="H196" s="41"/>
      <c r="I196" s="241"/>
      <c r="J196" s="41"/>
      <c r="K196" s="41"/>
      <c r="L196" s="45"/>
      <c r="M196" s="242"/>
      <c r="N196" s="243"/>
      <c r="O196" s="92"/>
      <c r="P196" s="92"/>
      <c r="Q196" s="92"/>
      <c r="R196" s="92"/>
      <c r="S196" s="92"/>
      <c r="T196" s="92"/>
      <c r="U196" s="93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231</v>
      </c>
      <c r="AU196" s="18" t="s">
        <v>88</v>
      </c>
    </row>
    <row r="197" s="14" customFormat="1">
      <c r="A197" s="14"/>
      <c r="B197" s="255"/>
      <c r="C197" s="256"/>
      <c r="D197" s="239" t="s">
        <v>161</v>
      </c>
      <c r="E197" s="257" t="s">
        <v>1</v>
      </c>
      <c r="F197" s="258" t="s">
        <v>926</v>
      </c>
      <c r="G197" s="256"/>
      <c r="H197" s="257" t="s">
        <v>1</v>
      </c>
      <c r="I197" s="259"/>
      <c r="J197" s="256"/>
      <c r="K197" s="256"/>
      <c r="L197" s="260"/>
      <c r="M197" s="261"/>
      <c r="N197" s="262"/>
      <c r="O197" s="262"/>
      <c r="P197" s="262"/>
      <c r="Q197" s="262"/>
      <c r="R197" s="262"/>
      <c r="S197" s="262"/>
      <c r="T197" s="262"/>
      <c r="U197" s="263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161</v>
      </c>
      <c r="AU197" s="264" t="s">
        <v>88</v>
      </c>
      <c r="AV197" s="14" t="s">
        <v>86</v>
      </c>
      <c r="AW197" s="14" t="s">
        <v>35</v>
      </c>
      <c r="AX197" s="14" t="s">
        <v>79</v>
      </c>
      <c r="AY197" s="264" t="s">
        <v>151</v>
      </c>
    </row>
    <row r="198" s="13" customFormat="1">
      <c r="A198" s="13"/>
      <c r="B198" s="244"/>
      <c r="C198" s="245"/>
      <c r="D198" s="239" t="s">
        <v>161</v>
      </c>
      <c r="E198" s="246" t="s">
        <v>1</v>
      </c>
      <c r="F198" s="247" t="s">
        <v>927</v>
      </c>
      <c r="G198" s="245"/>
      <c r="H198" s="248">
        <v>366.52999999999997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2"/>
      <c r="U198" s="25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161</v>
      </c>
      <c r="AU198" s="254" t="s">
        <v>88</v>
      </c>
      <c r="AV198" s="13" t="s">
        <v>88</v>
      </c>
      <c r="AW198" s="13" t="s">
        <v>35</v>
      </c>
      <c r="AX198" s="13" t="s">
        <v>86</v>
      </c>
      <c r="AY198" s="254" t="s">
        <v>151</v>
      </c>
    </row>
    <row r="199" s="2" customFormat="1" ht="16.5" customHeight="1">
      <c r="A199" s="39"/>
      <c r="B199" s="40"/>
      <c r="C199" s="226" t="s">
        <v>309</v>
      </c>
      <c r="D199" s="226" t="s">
        <v>154</v>
      </c>
      <c r="E199" s="227" t="s">
        <v>928</v>
      </c>
      <c r="F199" s="228" t="s">
        <v>929</v>
      </c>
      <c r="G199" s="229" t="s">
        <v>582</v>
      </c>
      <c r="H199" s="230">
        <v>812.96000000000004</v>
      </c>
      <c r="I199" s="231"/>
      <c r="J199" s="232">
        <f>ROUND(I199*H199,2)</f>
        <v>0</v>
      </c>
      <c r="K199" s="228" t="s">
        <v>227</v>
      </c>
      <c r="L199" s="45"/>
      <c r="M199" s="233" t="s">
        <v>1</v>
      </c>
      <c r="N199" s="234" t="s">
        <v>44</v>
      </c>
      <c r="O199" s="92"/>
      <c r="P199" s="235">
        <f>O199*H199</f>
        <v>0</v>
      </c>
      <c r="Q199" s="235">
        <v>0</v>
      </c>
      <c r="R199" s="235">
        <f>Q199*H199</f>
        <v>0</v>
      </c>
      <c r="S199" s="235">
        <v>0.20499999999999999</v>
      </c>
      <c r="T199" s="235">
        <f>S199*H199</f>
        <v>166.6568</v>
      </c>
      <c r="U199" s="236" t="s">
        <v>1</v>
      </c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7" t="s">
        <v>172</v>
      </c>
      <c r="AT199" s="237" t="s">
        <v>154</v>
      </c>
      <c r="AU199" s="237" t="s">
        <v>88</v>
      </c>
      <c r="AY199" s="18" t="s">
        <v>151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8" t="s">
        <v>86</v>
      </c>
      <c r="BK199" s="238">
        <f>ROUND(I199*H199,2)</f>
        <v>0</v>
      </c>
      <c r="BL199" s="18" t="s">
        <v>172</v>
      </c>
      <c r="BM199" s="237" t="s">
        <v>930</v>
      </c>
    </row>
    <row r="200" s="2" customFormat="1">
      <c r="A200" s="39"/>
      <c r="B200" s="40"/>
      <c r="C200" s="41"/>
      <c r="D200" s="239" t="s">
        <v>160</v>
      </c>
      <c r="E200" s="41"/>
      <c r="F200" s="240" t="s">
        <v>929</v>
      </c>
      <c r="G200" s="41"/>
      <c r="H200" s="41"/>
      <c r="I200" s="241"/>
      <c r="J200" s="41"/>
      <c r="K200" s="41"/>
      <c r="L200" s="45"/>
      <c r="M200" s="242"/>
      <c r="N200" s="243"/>
      <c r="O200" s="92"/>
      <c r="P200" s="92"/>
      <c r="Q200" s="92"/>
      <c r="R200" s="92"/>
      <c r="S200" s="92"/>
      <c r="T200" s="92"/>
      <c r="U200" s="93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160</v>
      </c>
      <c r="AU200" s="18" t="s">
        <v>88</v>
      </c>
    </row>
    <row r="201" s="2" customFormat="1">
      <c r="A201" s="39"/>
      <c r="B201" s="40"/>
      <c r="C201" s="41"/>
      <c r="D201" s="268" t="s">
        <v>229</v>
      </c>
      <c r="E201" s="41"/>
      <c r="F201" s="269" t="s">
        <v>931</v>
      </c>
      <c r="G201" s="41"/>
      <c r="H201" s="41"/>
      <c r="I201" s="241"/>
      <c r="J201" s="41"/>
      <c r="K201" s="41"/>
      <c r="L201" s="45"/>
      <c r="M201" s="242"/>
      <c r="N201" s="243"/>
      <c r="O201" s="92"/>
      <c r="P201" s="92"/>
      <c r="Q201" s="92"/>
      <c r="R201" s="92"/>
      <c r="S201" s="92"/>
      <c r="T201" s="92"/>
      <c r="U201" s="93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229</v>
      </c>
      <c r="AU201" s="18" t="s">
        <v>88</v>
      </c>
    </row>
    <row r="202" s="2" customFormat="1">
      <c r="A202" s="39"/>
      <c r="B202" s="40"/>
      <c r="C202" s="41"/>
      <c r="D202" s="239" t="s">
        <v>231</v>
      </c>
      <c r="E202" s="41"/>
      <c r="F202" s="270" t="s">
        <v>232</v>
      </c>
      <c r="G202" s="41"/>
      <c r="H202" s="41"/>
      <c r="I202" s="241"/>
      <c r="J202" s="41"/>
      <c r="K202" s="41"/>
      <c r="L202" s="45"/>
      <c r="M202" s="242"/>
      <c r="N202" s="243"/>
      <c r="O202" s="92"/>
      <c r="P202" s="92"/>
      <c r="Q202" s="92"/>
      <c r="R202" s="92"/>
      <c r="S202" s="92"/>
      <c r="T202" s="92"/>
      <c r="U202" s="93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231</v>
      </c>
      <c r="AU202" s="18" t="s">
        <v>88</v>
      </c>
    </row>
    <row r="203" s="14" customFormat="1">
      <c r="A203" s="14"/>
      <c r="B203" s="255"/>
      <c r="C203" s="256"/>
      <c r="D203" s="239" t="s">
        <v>161</v>
      </c>
      <c r="E203" s="257" t="s">
        <v>1</v>
      </c>
      <c r="F203" s="258" t="s">
        <v>932</v>
      </c>
      <c r="G203" s="256"/>
      <c r="H203" s="257" t="s">
        <v>1</v>
      </c>
      <c r="I203" s="259"/>
      <c r="J203" s="256"/>
      <c r="K203" s="256"/>
      <c r="L203" s="260"/>
      <c r="M203" s="261"/>
      <c r="N203" s="262"/>
      <c r="O203" s="262"/>
      <c r="P203" s="262"/>
      <c r="Q203" s="262"/>
      <c r="R203" s="262"/>
      <c r="S203" s="262"/>
      <c r="T203" s="262"/>
      <c r="U203" s="263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4" t="s">
        <v>161</v>
      </c>
      <c r="AU203" s="264" t="s">
        <v>88</v>
      </c>
      <c r="AV203" s="14" t="s">
        <v>86</v>
      </c>
      <c r="AW203" s="14" t="s">
        <v>35</v>
      </c>
      <c r="AX203" s="14" t="s">
        <v>79</v>
      </c>
      <c r="AY203" s="264" t="s">
        <v>151</v>
      </c>
    </row>
    <row r="204" s="14" customFormat="1">
      <c r="A204" s="14"/>
      <c r="B204" s="255"/>
      <c r="C204" s="256"/>
      <c r="D204" s="239" t="s">
        <v>161</v>
      </c>
      <c r="E204" s="257" t="s">
        <v>1</v>
      </c>
      <c r="F204" s="258" t="s">
        <v>933</v>
      </c>
      <c r="G204" s="256"/>
      <c r="H204" s="257" t="s">
        <v>1</v>
      </c>
      <c r="I204" s="259"/>
      <c r="J204" s="256"/>
      <c r="K204" s="256"/>
      <c r="L204" s="260"/>
      <c r="M204" s="261"/>
      <c r="N204" s="262"/>
      <c r="O204" s="262"/>
      <c r="P204" s="262"/>
      <c r="Q204" s="262"/>
      <c r="R204" s="262"/>
      <c r="S204" s="262"/>
      <c r="T204" s="262"/>
      <c r="U204" s="263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161</v>
      </c>
      <c r="AU204" s="264" t="s">
        <v>88</v>
      </c>
      <c r="AV204" s="14" t="s">
        <v>86</v>
      </c>
      <c r="AW204" s="14" t="s">
        <v>35</v>
      </c>
      <c r="AX204" s="14" t="s">
        <v>79</v>
      </c>
      <c r="AY204" s="264" t="s">
        <v>151</v>
      </c>
    </row>
    <row r="205" s="13" customFormat="1">
      <c r="A205" s="13"/>
      <c r="B205" s="244"/>
      <c r="C205" s="245"/>
      <c r="D205" s="239" t="s">
        <v>161</v>
      </c>
      <c r="E205" s="246" t="s">
        <v>1</v>
      </c>
      <c r="F205" s="247" t="s">
        <v>934</v>
      </c>
      <c r="G205" s="245"/>
      <c r="H205" s="248">
        <v>439.47500000000002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2"/>
      <c r="U205" s="25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161</v>
      </c>
      <c r="AU205" s="254" t="s">
        <v>88</v>
      </c>
      <c r="AV205" s="13" t="s">
        <v>88</v>
      </c>
      <c r="AW205" s="13" t="s">
        <v>35</v>
      </c>
      <c r="AX205" s="13" t="s">
        <v>79</v>
      </c>
      <c r="AY205" s="254" t="s">
        <v>151</v>
      </c>
    </row>
    <row r="206" s="14" customFormat="1">
      <c r="A206" s="14"/>
      <c r="B206" s="255"/>
      <c r="C206" s="256"/>
      <c r="D206" s="239" t="s">
        <v>161</v>
      </c>
      <c r="E206" s="257" t="s">
        <v>1</v>
      </c>
      <c r="F206" s="258" t="s">
        <v>935</v>
      </c>
      <c r="G206" s="256"/>
      <c r="H206" s="257" t="s">
        <v>1</v>
      </c>
      <c r="I206" s="259"/>
      <c r="J206" s="256"/>
      <c r="K206" s="256"/>
      <c r="L206" s="260"/>
      <c r="M206" s="261"/>
      <c r="N206" s="262"/>
      <c r="O206" s="262"/>
      <c r="P206" s="262"/>
      <c r="Q206" s="262"/>
      <c r="R206" s="262"/>
      <c r="S206" s="262"/>
      <c r="T206" s="262"/>
      <c r="U206" s="263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4" t="s">
        <v>161</v>
      </c>
      <c r="AU206" s="264" t="s">
        <v>88</v>
      </c>
      <c r="AV206" s="14" t="s">
        <v>86</v>
      </c>
      <c r="AW206" s="14" t="s">
        <v>35</v>
      </c>
      <c r="AX206" s="14" t="s">
        <v>79</v>
      </c>
      <c r="AY206" s="264" t="s">
        <v>151</v>
      </c>
    </row>
    <row r="207" s="13" customFormat="1">
      <c r="A207" s="13"/>
      <c r="B207" s="244"/>
      <c r="C207" s="245"/>
      <c r="D207" s="239" t="s">
        <v>161</v>
      </c>
      <c r="E207" s="246" t="s">
        <v>1</v>
      </c>
      <c r="F207" s="247" t="s">
        <v>936</v>
      </c>
      <c r="G207" s="245"/>
      <c r="H207" s="248">
        <v>373.48500000000001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2"/>
      <c r="U207" s="25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161</v>
      </c>
      <c r="AU207" s="254" t="s">
        <v>88</v>
      </c>
      <c r="AV207" s="13" t="s">
        <v>88</v>
      </c>
      <c r="AW207" s="13" t="s">
        <v>35</v>
      </c>
      <c r="AX207" s="13" t="s">
        <v>79</v>
      </c>
      <c r="AY207" s="254" t="s">
        <v>151</v>
      </c>
    </row>
    <row r="208" s="15" customFormat="1">
      <c r="A208" s="15"/>
      <c r="B208" s="271"/>
      <c r="C208" s="272"/>
      <c r="D208" s="239" t="s">
        <v>161</v>
      </c>
      <c r="E208" s="273" t="s">
        <v>1</v>
      </c>
      <c r="F208" s="274" t="s">
        <v>236</v>
      </c>
      <c r="G208" s="272"/>
      <c r="H208" s="275">
        <v>812.96000000000004</v>
      </c>
      <c r="I208" s="276"/>
      <c r="J208" s="272"/>
      <c r="K208" s="272"/>
      <c r="L208" s="277"/>
      <c r="M208" s="278"/>
      <c r="N208" s="279"/>
      <c r="O208" s="279"/>
      <c r="P208" s="279"/>
      <c r="Q208" s="279"/>
      <c r="R208" s="279"/>
      <c r="S208" s="279"/>
      <c r="T208" s="279"/>
      <c r="U208" s="280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1" t="s">
        <v>161</v>
      </c>
      <c r="AU208" s="281" t="s">
        <v>88</v>
      </c>
      <c r="AV208" s="15" t="s">
        <v>172</v>
      </c>
      <c r="AW208" s="15" t="s">
        <v>35</v>
      </c>
      <c r="AX208" s="15" t="s">
        <v>86</v>
      </c>
      <c r="AY208" s="281" t="s">
        <v>151</v>
      </c>
    </row>
    <row r="209" s="2" customFormat="1" ht="16.5" customHeight="1">
      <c r="A209" s="39"/>
      <c r="B209" s="40"/>
      <c r="C209" s="226" t="s">
        <v>9</v>
      </c>
      <c r="D209" s="226" t="s">
        <v>154</v>
      </c>
      <c r="E209" s="227" t="s">
        <v>937</v>
      </c>
      <c r="F209" s="228" t="s">
        <v>938</v>
      </c>
      <c r="G209" s="229" t="s">
        <v>226</v>
      </c>
      <c r="H209" s="230">
        <v>438.142</v>
      </c>
      <c r="I209" s="231"/>
      <c r="J209" s="232">
        <f>ROUND(I209*H209,2)</f>
        <v>0</v>
      </c>
      <c r="K209" s="228" t="s">
        <v>227</v>
      </c>
      <c r="L209" s="45"/>
      <c r="M209" s="233" t="s">
        <v>1</v>
      </c>
      <c r="N209" s="234" t="s">
        <v>44</v>
      </c>
      <c r="O209" s="92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5">
        <f>S209*H209</f>
        <v>0</v>
      </c>
      <c r="U209" s="236" t="s">
        <v>1</v>
      </c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7" t="s">
        <v>172</v>
      </c>
      <c r="AT209" s="237" t="s">
        <v>154</v>
      </c>
      <c r="AU209" s="237" t="s">
        <v>88</v>
      </c>
      <c r="AY209" s="18" t="s">
        <v>151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8" t="s">
        <v>86</v>
      </c>
      <c r="BK209" s="238">
        <f>ROUND(I209*H209,2)</f>
        <v>0</v>
      </c>
      <c r="BL209" s="18" t="s">
        <v>172</v>
      </c>
      <c r="BM209" s="237" t="s">
        <v>939</v>
      </c>
    </row>
    <row r="210" s="2" customFormat="1">
      <c r="A210" s="39"/>
      <c r="B210" s="40"/>
      <c r="C210" s="41"/>
      <c r="D210" s="239" t="s">
        <v>160</v>
      </c>
      <c r="E210" s="41"/>
      <c r="F210" s="240" t="s">
        <v>938</v>
      </c>
      <c r="G210" s="41"/>
      <c r="H210" s="41"/>
      <c r="I210" s="241"/>
      <c r="J210" s="41"/>
      <c r="K210" s="41"/>
      <c r="L210" s="45"/>
      <c r="M210" s="242"/>
      <c r="N210" s="243"/>
      <c r="O210" s="92"/>
      <c r="P210" s="92"/>
      <c r="Q210" s="92"/>
      <c r="R210" s="92"/>
      <c r="S210" s="92"/>
      <c r="T210" s="92"/>
      <c r="U210" s="93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160</v>
      </c>
      <c r="AU210" s="18" t="s">
        <v>88</v>
      </c>
    </row>
    <row r="211" s="2" customFormat="1">
      <c r="A211" s="39"/>
      <c r="B211" s="40"/>
      <c r="C211" s="41"/>
      <c r="D211" s="268" t="s">
        <v>229</v>
      </c>
      <c r="E211" s="41"/>
      <c r="F211" s="269" t="s">
        <v>940</v>
      </c>
      <c r="G211" s="41"/>
      <c r="H211" s="41"/>
      <c r="I211" s="241"/>
      <c r="J211" s="41"/>
      <c r="K211" s="41"/>
      <c r="L211" s="45"/>
      <c r="M211" s="242"/>
      <c r="N211" s="243"/>
      <c r="O211" s="92"/>
      <c r="P211" s="92"/>
      <c r="Q211" s="92"/>
      <c r="R211" s="92"/>
      <c r="S211" s="92"/>
      <c r="T211" s="92"/>
      <c r="U211" s="93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229</v>
      </c>
      <c r="AU211" s="18" t="s">
        <v>88</v>
      </c>
    </row>
    <row r="212" s="2" customFormat="1">
      <c r="A212" s="39"/>
      <c r="B212" s="40"/>
      <c r="C212" s="41"/>
      <c r="D212" s="239" t="s">
        <v>231</v>
      </c>
      <c r="E212" s="41"/>
      <c r="F212" s="270" t="s">
        <v>232</v>
      </c>
      <c r="G212" s="41"/>
      <c r="H212" s="41"/>
      <c r="I212" s="241"/>
      <c r="J212" s="41"/>
      <c r="K212" s="41"/>
      <c r="L212" s="45"/>
      <c r="M212" s="242"/>
      <c r="N212" s="243"/>
      <c r="O212" s="92"/>
      <c r="P212" s="92"/>
      <c r="Q212" s="92"/>
      <c r="R212" s="92"/>
      <c r="S212" s="92"/>
      <c r="T212" s="92"/>
      <c r="U212" s="93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231</v>
      </c>
      <c r="AU212" s="18" t="s">
        <v>88</v>
      </c>
    </row>
    <row r="213" s="14" customFormat="1">
      <c r="A213" s="14"/>
      <c r="B213" s="255"/>
      <c r="C213" s="256"/>
      <c r="D213" s="239" t="s">
        <v>161</v>
      </c>
      <c r="E213" s="257" t="s">
        <v>1</v>
      </c>
      <c r="F213" s="258" t="s">
        <v>941</v>
      </c>
      <c r="G213" s="256"/>
      <c r="H213" s="257" t="s">
        <v>1</v>
      </c>
      <c r="I213" s="259"/>
      <c r="J213" s="256"/>
      <c r="K213" s="256"/>
      <c r="L213" s="260"/>
      <c r="M213" s="261"/>
      <c r="N213" s="262"/>
      <c r="O213" s="262"/>
      <c r="P213" s="262"/>
      <c r="Q213" s="262"/>
      <c r="R213" s="262"/>
      <c r="S213" s="262"/>
      <c r="T213" s="262"/>
      <c r="U213" s="263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161</v>
      </c>
      <c r="AU213" s="264" t="s">
        <v>88</v>
      </c>
      <c r="AV213" s="14" t="s">
        <v>86</v>
      </c>
      <c r="AW213" s="14" t="s">
        <v>35</v>
      </c>
      <c r="AX213" s="14" t="s">
        <v>79</v>
      </c>
      <c r="AY213" s="264" t="s">
        <v>151</v>
      </c>
    </row>
    <row r="214" s="13" customFormat="1">
      <c r="A214" s="13"/>
      <c r="B214" s="244"/>
      <c r="C214" s="245"/>
      <c r="D214" s="239" t="s">
        <v>161</v>
      </c>
      <c r="E214" s="246" t="s">
        <v>1</v>
      </c>
      <c r="F214" s="247" t="s">
        <v>942</v>
      </c>
      <c r="G214" s="245"/>
      <c r="H214" s="248">
        <v>438.142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2"/>
      <c r="U214" s="25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161</v>
      </c>
      <c r="AU214" s="254" t="s">
        <v>88</v>
      </c>
      <c r="AV214" s="13" t="s">
        <v>88</v>
      </c>
      <c r="AW214" s="13" t="s">
        <v>35</v>
      </c>
      <c r="AX214" s="13" t="s">
        <v>86</v>
      </c>
      <c r="AY214" s="254" t="s">
        <v>151</v>
      </c>
    </row>
    <row r="215" s="2" customFormat="1" ht="33" customHeight="1">
      <c r="A215" s="39"/>
      <c r="B215" s="40"/>
      <c r="C215" s="226" t="s">
        <v>335</v>
      </c>
      <c r="D215" s="226" t="s">
        <v>154</v>
      </c>
      <c r="E215" s="227" t="s">
        <v>318</v>
      </c>
      <c r="F215" s="228" t="s">
        <v>319</v>
      </c>
      <c r="G215" s="229" t="s">
        <v>320</v>
      </c>
      <c r="H215" s="230">
        <v>65.692999999999998</v>
      </c>
      <c r="I215" s="231"/>
      <c r="J215" s="232">
        <f>ROUND(I215*H215,2)</f>
        <v>0</v>
      </c>
      <c r="K215" s="228" t="s">
        <v>227</v>
      </c>
      <c r="L215" s="45"/>
      <c r="M215" s="233" t="s">
        <v>1</v>
      </c>
      <c r="N215" s="234" t="s">
        <v>44</v>
      </c>
      <c r="O215" s="92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5">
        <f>S215*H215</f>
        <v>0</v>
      </c>
      <c r="U215" s="236" t="s">
        <v>1</v>
      </c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7" t="s">
        <v>172</v>
      </c>
      <c r="AT215" s="237" t="s">
        <v>154</v>
      </c>
      <c r="AU215" s="237" t="s">
        <v>88</v>
      </c>
      <c r="AY215" s="18" t="s">
        <v>151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8" t="s">
        <v>86</v>
      </c>
      <c r="BK215" s="238">
        <f>ROUND(I215*H215,2)</f>
        <v>0</v>
      </c>
      <c r="BL215" s="18" t="s">
        <v>172</v>
      </c>
      <c r="BM215" s="237" t="s">
        <v>943</v>
      </c>
    </row>
    <row r="216" s="2" customFormat="1">
      <c r="A216" s="39"/>
      <c r="B216" s="40"/>
      <c r="C216" s="41"/>
      <c r="D216" s="239" t="s">
        <v>160</v>
      </c>
      <c r="E216" s="41"/>
      <c r="F216" s="240" t="s">
        <v>319</v>
      </c>
      <c r="G216" s="41"/>
      <c r="H216" s="41"/>
      <c r="I216" s="241"/>
      <c r="J216" s="41"/>
      <c r="K216" s="41"/>
      <c r="L216" s="45"/>
      <c r="M216" s="242"/>
      <c r="N216" s="243"/>
      <c r="O216" s="92"/>
      <c r="P216" s="92"/>
      <c r="Q216" s="92"/>
      <c r="R216" s="92"/>
      <c r="S216" s="92"/>
      <c r="T216" s="92"/>
      <c r="U216" s="93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160</v>
      </c>
      <c r="AU216" s="18" t="s">
        <v>88</v>
      </c>
    </row>
    <row r="217" s="2" customFormat="1">
      <c r="A217" s="39"/>
      <c r="B217" s="40"/>
      <c r="C217" s="41"/>
      <c r="D217" s="268" t="s">
        <v>229</v>
      </c>
      <c r="E217" s="41"/>
      <c r="F217" s="269" t="s">
        <v>322</v>
      </c>
      <c r="G217" s="41"/>
      <c r="H217" s="41"/>
      <c r="I217" s="241"/>
      <c r="J217" s="41"/>
      <c r="K217" s="41"/>
      <c r="L217" s="45"/>
      <c r="M217" s="242"/>
      <c r="N217" s="243"/>
      <c r="O217" s="92"/>
      <c r="P217" s="92"/>
      <c r="Q217" s="92"/>
      <c r="R217" s="92"/>
      <c r="S217" s="92"/>
      <c r="T217" s="92"/>
      <c r="U217" s="93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229</v>
      </c>
      <c r="AU217" s="18" t="s">
        <v>88</v>
      </c>
    </row>
    <row r="218" s="2" customFormat="1">
      <c r="A218" s="39"/>
      <c r="B218" s="40"/>
      <c r="C218" s="41"/>
      <c r="D218" s="239" t="s">
        <v>231</v>
      </c>
      <c r="E218" s="41"/>
      <c r="F218" s="270" t="s">
        <v>232</v>
      </c>
      <c r="G218" s="41"/>
      <c r="H218" s="41"/>
      <c r="I218" s="241"/>
      <c r="J218" s="41"/>
      <c r="K218" s="41"/>
      <c r="L218" s="45"/>
      <c r="M218" s="242"/>
      <c r="N218" s="243"/>
      <c r="O218" s="92"/>
      <c r="P218" s="92"/>
      <c r="Q218" s="92"/>
      <c r="R218" s="92"/>
      <c r="S218" s="92"/>
      <c r="T218" s="92"/>
      <c r="U218" s="93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231</v>
      </c>
      <c r="AU218" s="18" t="s">
        <v>88</v>
      </c>
    </row>
    <row r="219" s="14" customFormat="1">
      <c r="A219" s="14"/>
      <c r="B219" s="255"/>
      <c r="C219" s="256"/>
      <c r="D219" s="239" t="s">
        <v>161</v>
      </c>
      <c r="E219" s="257" t="s">
        <v>1</v>
      </c>
      <c r="F219" s="258" t="s">
        <v>944</v>
      </c>
      <c r="G219" s="256"/>
      <c r="H219" s="257" t="s">
        <v>1</v>
      </c>
      <c r="I219" s="259"/>
      <c r="J219" s="256"/>
      <c r="K219" s="256"/>
      <c r="L219" s="260"/>
      <c r="M219" s="261"/>
      <c r="N219" s="262"/>
      <c r="O219" s="262"/>
      <c r="P219" s="262"/>
      <c r="Q219" s="262"/>
      <c r="R219" s="262"/>
      <c r="S219" s="262"/>
      <c r="T219" s="262"/>
      <c r="U219" s="263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161</v>
      </c>
      <c r="AU219" s="264" t="s">
        <v>88</v>
      </c>
      <c r="AV219" s="14" t="s">
        <v>86</v>
      </c>
      <c r="AW219" s="14" t="s">
        <v>35</v>
      </c>
      <c r="AX219" s="14" t="s">
        <v>79</v>
      </c>
      <c r="AY219" s="264" t="s">
        <v>151</v>
      </c>
    </row>
    <row r="220" s="13" customFormat="1">
      <c r="A220" s="13"/>
      <c r="B220" s="244"/>
      <c r="C220" s="245"/>
      <c r="D220" s="239" t="s">
        <v>161</v>
      </c>
      <c r="E220" s="246" t="s">
        <v>1</v>
      </c>
      <c r="F220" s="247" t="s">
        <v>945</v>
      </c>
      <c r="G220" s="245"/>
      <c r="H220" s="248">
        <v>65.692999999999998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2"/>
      <c r="U220" s="25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4" t="s">
        <v>161</v>
      </c>
      <c r="AU220" s="254" t="s">
        <v>88</v>
      </c>
      <c r="AV220" s="13" t="s">
        <v>88</v>
      </c>
      <c r="AW220" s="13" t="s">
        <v>35</v>
      </c>
      <c r="AX220" s="13" t="s">
        <v>86</v>
      </c>
      <c r="AY220" s="254" t="s">
        <v>151</v>
      </c>
    </row>
    <row r="221" s="2" customFormat="1" ht="24.15" customHeight="1">
      <c r="A221" s="39"/>
      <c r="B221" s="40"/>
      <c r="C221" s="226" t="s">
        <v>341</v>
      </c>
      <c r="D221" s="226" t="s">
        <v>154</v>
      </c>
      <c r="E221" s="227" t="s">
        <v>946</v>
      </c>
      <c r="F221" s="228" t="s">
        <v>947</v>
      </c>
      <c r="G221" s="229" t="s">
        <v>320</v>
      </c>
      <c r="H221" s="230">
        <v>15.6</v>
      </c>
      <c r="I221" s="231"/>
      <c r="J221" s="232">
        <f>ROUND(I221*H221,2)</f>
        <v>0</v>
      </c>
      <c r="K221" s="228" t="s">
        <v>227</v>
      </c>
      <c r="L221" s="45"/>
      <c r="M221" s="233" t="s">
        <v>1</v>
      </c>
      <c r="N221" s="234" t="s">
        <v>44</v>
      </c>
      <c r="O221" s="92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5">
        <f>S221*H221</f>
        <v>0</v>
      </c>
      <c r="U221" s="236" t="s">
        <v>1</v>
      </c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7" t="s">
        <v>172</v>
      </c>
      <c r="AT221" s="237" t="s">
        <v>154</v>
      </c>
      <c r="AU221" s="237" t="s">
        <v>88</v>
      </c>
      <c r="AY221" s="18" t="s">
        <v>151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8" t="s">
        <v>86</v>
      </c>
      <c r="BK221" s="238">
        <f>ROUND(I221*H221,2)</f>
        <v>0</v>
      </c>
      <c r="BL221" s="18" t="s">
        <v>172</v>
      </c>
      <c r="BM221" s="237" t="s">
        <v>948</v>
      </c>
    </row>
    <row r="222" s="2" customFormat="1">
      <c r="A222" s="39"/>
      <c r="B222" s="40"/>
      <c r="C222" s="41"/>
      <c r="D222" s="239" t="s">
        <v>160</v>
      </c>
      <c r="E222" s="41"/>
      <c r="F222" s="240" t="s">
        <v>947</v>
      </c>
      <c r="G222" s="41"/>
      <c r="H222" s="41"/>
      <c r="I222" s="241"/>
      <c r="J222" s="41"/>
      <c r="K222" s="41"/>
      <c r="L222" s="45"/>
      <c r="M222" s="242"/>
      <c r="N222" s="243"/>
      <c r="O222" s="92"/>
      <c r="P222" s="92"/>
      <c r="Q222" s="92"/>
      <c r="R222" s="92"/>
      <c r="S222" s="92"/>
      <c r="T222" s="92"/>
      <c r="U222" s="93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88</v>
      </c>
    </row>
    <row r="223" s="2" customFormat="1">
      <c r="A223" s="39"/>
      <c r="B223" s="40"/>
      <c r="C223" s="41"/>
      <c r="D223" s="268" t="s">
        <v>229</v>
      </c>
      <c r="E223" s="41"/>
      <c r="F223" s="269" t="s">
        <v>949</v>
      </c>
      <c r="G223" s="41"/>
      <c r="H223" s="41"/>
      <c r="I223" s="241"/>
      <c r="J223" s="41"/>
      <c r="K223" s="41"/>
      <c r="L223" s="45"/>
      <c r="M223" s="242"/>
      <c r="N223" s="243"/>
      <c r="O223" s="92"/>
      <c r="P223" s="92"/>
      <c r="Q223" s="92"/>
      <c r="R223" s="92"/>
      <c r="S223" s="92"/>
      <c r="T223" s="92"/>
      <c r="U223" s="93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229</v>
      </c>
      <c r="AU223" s="18" t="s">
        <v>88</v>
      </c>
    </row>
    <row r="224" s="2" customFormat="1">
      <c r="A224" s="39"/>
      <c r="B224" s="40"/>
      <c r="C224" s="41"/>
      <c r="D224" s="239" t="s">
        <v>231</v>
      </c>
      <c r="E224" s="41"/>
      <c r="F224" s="270" t="s">
        <v>232</v>
      </c>
      <c r="G224" s="41"/>
      <c r="H224" s="41"/>
      <c r="I224" s="241"/>
      <c r="J224" s="41"/>
      <c r="K224" s="41"/>
      <c r="L224" s="45"/>
      <c r="M224" s="242"/>
      <c r="N224" s="243"/>
      <c r="O224" s="92"/>
      <c r="P224" s="92"/>
      <c r="Q224" s="92"/>
      <c r="R224" s="92"/>
      <c r="S224" s="92"/>
      <c r="T224" s="92"/>
      <c r="U224" s="93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231</v>
      </c>
      <c r="AU224" s="18" t="s">
        <v>88</v>
      </c>
    </row>
    <row r="225" s="13" customFormat="1">
      <c r="A225" s="13"/>
      <c r="B225" s="244"/>
      <c r="C225" s="245"/>
      <c r="D225" s="239" t="s">
        <v>161</v>
      </c>
      <c r="E225" s="246" t="s">
        <v>1</v>
      </c>
      <c r="F225" s="247" t="s">
        <v>950</v>
      </c>
      <c r="G225" s="245"/>
      <c r="H225" s="248">
        <v>15.6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2"/>
      <c r="U225" s="25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161</v>
      </c>
      <c r="AU225" s="254" t="s">
        <v>88</v>
      </c>
      <c r="AV225" s="13" t="s">
        <v>88</v>
      </c>
      <c r="AW225" s="13" t="s">
        <v>35</v>
      </c>
      <c r="AX225" s="13" t="s">
        <v>86</v>
      </c>
      <c r="AY225" s="254" t="s">
        <v>151</v>
      </c>
    </row>
    <row r="226" s="2" customFormat="1" ht="33" customHeight="1">
      <c r="A226" s="39"/>
      <c r="B226" s="40"/>
      <c r="C226" s="226" t="s">
        <v>348</v>
      </c>
      <c r="D226" s="226" t="s">
        <v>154</v>
      </c>
      <c r="E226" s="227" t="s">
        <v>951</v>
      </c>
      <c r="F226" s="228" t="s">
        <v>952</v>
      </c>
      <c r="G226" s="229" t="s">
        <v>320</v>
      </c>
      <c r="H226" s="230">
        <v>15.6</v>
      </c>
      <c r="I226" s="231"/>
      <c r="J226" s="232">
        <f>ROUND(I226*H226,2)</f>
        <v>0</v>
      </c>
      <c r="K226" s="228" t="s">
        <v>227</v>
      </c>
      <c r="L226" s="45"/>
      <c r="M226" s="233" t="s">
        <v>1</v>
      </c>
      <c r="N226" s="234" t="s">
        <v>44</v>
      </c>
      <c r="O226" s="92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5">
        <f>S226*H226</f>
        <v>0</v>
      </c>
      <c r="U226" s="236" t="s">
        <v>1</v>
      </c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7" t="s">
        <v>172</v>
      </c>
      <c r="AT226" s="237" t="s">
        <v>154</v>
      </c>
      <c r="AU226" s="237" t="s">
        <v>88</v>
      </c>
      <c r="AY226" s="18" t="s">
        <v>151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8" t="s">
        <v>86</v>
      </c>
      <c r="BK226" s="238">
        <f>ROUND(I226*H226,2)</f>
        <v>0</v>
      </c>
      <c r="BL226" s="18" t="s">
        <v>172</v>
      </c>
      <c r="BM226" s="237" t="s">
        <v>953</v>
      </c>
    </row>
    <row r="227" s="2" customFormat="1">
      <c r="A227" s="39"/>
      <c r="B227" s="40"/>
      <c r="C227" s="41"/>
      <c r="D227" s="239" t="s">
        <v>160</v>
      </c>
      <c r="E227" s="41"/>
      <c r="F227" s="240" t="s">
        <v>952</v>
      </c>
      <c r="G227" s="41"/>
      <c r="H227" s="41"/>
      <c r="I227" s="241"/>
      <c r="J227" s="41"/>
      <c r="K227" s="41"/>
      <c r="L227" s="45"/>
      <c r="M227" s="242"/>
      <c r="N227" s="243"/>
      <c r="O227" s="92"/>
      <c r="P227" s="92"/>
      <c r="Q227" s="92"/>
      <c r="R227" s="92"/>
      <c r="S227" s="92"/>
      <c r="T227" s="92"/>
      <c r="U227" s="93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160</v>
      </c>
      <c r="AU227" s="18" t="s">
        <v>88</v>
      </c>
    </row>
    <row r="228" s="2" customFormat="1">
      <c r="A228" s="39"/>
      <c r="B228" s="40"/>
      <c r="C228" s="41"/>
      <c r="D228" s="268" t="s">
        <v>229</v>
      </c>
      <c r="E228" s="41"/>
      <c r="F228" s="269" t="s">
        <v>954</v>
      </c>
      <c r="G228" s="41"/>
      <c r="H228" s="41"/>
      <c r="I228" s="241"/>
      <c r="J228" s="41"/>
      <c r="K228" s="41"/>
      <c r="L228" s="45"/>
      <c r="M228" s="242"/>
      <c r="N228" s="243"/>
      <c r="O228" s="92"/>
      <c r="P228" s="92"/>
      <c r="Q228" s="92"/>
      <c r="R228" s="92"/>
      <c r="S228" s="92"/>
      <c r="T228" s="92"/>
      <c r="U228" s="93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229</v>
      </c>
      <c r="AU228" s="18" t="s">
        <v>88</v>
      </c>
    </row>
    <row r="229" s="2" customFormat="1">
      <c r="A229" s="39"/>
      <c r="B229" s="40"/>
      <c r="C229" s="41"/>
      <c r="D229" s="239" t="s">
        <v>231</v>
      </c>
      <c r="E229" s="41"/>
      <c r="F229" s="270" t="s">
        <v>232</v>
      </c>
      <c r="G229" s="41"/>
      <c r="H229" s="41"/>
      <c r="I229" s="241"/>
      <c r="J229" s="41"/>
      <c r="K229" s="41"/>
      <c r="L229" s="45"/>
      <c r="M229" s="242"/>
      <c r="N229" s="243"/>
      <c r="O229" s="92"/>
      <c r="P229" s="92"/>
      <c r="Q229" s="92"/>
      <c r="R229" s="92"/>
      <c r="S229" s="92"/>
      <c r="T229" s="92"/>
      <c r="U229" s="93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231</v>
      </c>
      <c r="AU229" s="18" t="s">
        <v>88</v>
      </c>
    </row>
    <row r="230" s="13" customFormat="1">
      <c r="A230" s="13"/>
      <c r="B230" s="244"/>
      <c r="C230" s="245"/>
      <c r="D230" s="239" t="s">
        <v>161</v>
      </c>
      <c r="E230" s="246" t="s">
        <v>1</v>
      </c>
      <c r="F230" s="247" t="s">
        <v>950</v>
      </c>
      <c r="G230" s="245"/>
      <c r="H230" s="248">
        <v>15.6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2"/>
      <c r="U230" s="25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161</v>
      </c>
      <c r="AU230" s="254" t="s">
        <v>88</v>
      </c>
      <c r="AV230" s="13" t="s">
        <v>88</v>
      </c>
      <c r="AW230" s="13" t="s">
        <v>35</v>
      </c>
      <c r="AX230" s="13" t="s">
        <v>86</v>
      </c>
      <c r="AY230" s="254" t="s">
        <v>151</v>
      </c>
    </row>
    <row r="231" s="2" customFormat="1" ht="33" customHeight="1">
      <c r="A231" s="39"/>
      <c r="B231" s="40"/>
      <c r="C231" s="226" t="s">
        <v>355</v>
      </c>
      <c r="D231" s="226" t="s">
        <v>154</v>
      </c>
      <c r="E231" s="227" t="s">
        <v>336</v>
      </c>
      <c r="F231" s="228" t="s">
        <v>337</v>
      </c>
      <c r="G231" s="229" t="s">
        <v>320</v>
      </c>
      <c r="H231" s="230">
        <v>15.6</v>
      </c>
      <c r="I231" s="231"/>
      <c r="J231" s="232">
        <f>ROUND(I231*H231,2)</f>
        <v>0</v>
      </c>
      <c r="K231" s="228" t="s">
        <v>227</v>
      </c>
      <c r="L231" s="45"/>
      <c r="M231" s="233" t="s">
        <v>1</v>
      </c>
      <c r="N231" s="234" t="s">
        <v>44</v>
      </c>
      <c r="O231" s="92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5">
        <f>S231*H231</f>
        <v>0</v>
      </c>
      <c r="U231" s="236" t="s">
        <v>1</v>
      </c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7" t="s">
        <v>172</v>
      </c>
      <c r="AT231" s="237" t="s">
        <v>154</v>
      </c>
      <c r="AU231" s="237" t="s">
        <v>88</v>
      </c>
      <c r="AY231" s="18" t="s">
        <v>151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8" t="s">
        <v>86</v>
      </c>
      <c r="BK231" s="238">
        <f>ROUND(I231*H231,2)</f>
        <v>0</v>
      </c>
      <c r="BL231" s="18" t="s">
        <v>172</v>
      </c>
      <c r="BM231" s="237" t="s">
        <v>955</v>
      </c>
    </row>
    <row r="232" s="2" customFormat="1">
      <c r="A232" s="39"/>
      <c r="B232" s="40"/>
      <c r="C232" s="41"/>
      <c r="D232" s="239" t="s">
        <v>160</v>
      </c>
      <c r="E232" s="41"/>
      <c r="F232" s="240" t="s">
        <v>337</v>
      </c>
      <c r="G232" s="41"/>
      <c r="H232" s="41"/>
      <c r="I232" s="241"/>
      <c r="J232" s="41"/>
      <c r="K232" s="41"/>
      <c r="L232" s="45"/>
      <c r="M232" s="242"/>
      <c r="N232" s="243"/>
      <c r="O232" s="92"/>
      <c r="P232" s="92"/>
      <c r="Q232" s="92"/>
      <c r="R232" s="92"/>
      <c r="S232" s="92"/>
      <c r="T232" s="92"/>
      <c r="U232" s="93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160</v>
      </c>
      <c r="AU232" s="18" t="s">
        <v>88</v>
      </c>
    </row>
    <row r="233" s="2" customFormat="1">
      <c r="A233" s="39"/>
      <c r="B233" s="40"/>
      <c r="C233" s="41"/>
      <c r="D233" s="268" t="s">
        <v>229</v>
      </c>
      <c r="E233" s="41"/>
      <c r="F233" s="269" t="s">
        <v>339</v>
      </c>
      <c r="G233" s="41"/>
      <c r="H233" s="41"/>
      <c r="I233" s="241"/>
      <c r="J233" s="41"/>
      <c r="K233" s="41"/>
      <c r="L233" s="45"/>
      <c r="M233" s="242"/>
      <c r="N233" s="243"/>
      <c r="O233" s="92"/>
      <c r="P233" s="92"/>
      <c r="Q233" s="92"/>
      <c r="R233" s="92"/>
      <c r="S233" s="92"/>
      <c r="T233" s="92"/>
      <c r="U233" s="93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229</v>
      </c>
      <c r="AU233" s="18" t="s">
        <v>88</v>
      </c>
    </row>
    <row r="234" s="2" customFormat="1">
      <c r="A234" s="39"/>
      <c r="B234" s="40"/>
      <c r="C234" s="41"/>
      <c r="D234" s="239" t="s">
        <v>231</v>
      </c>
      <c r="E234" s="41"/>
      <c r="F234" s="270" t="s">
        <v>232</v>
      </c>
      <c r="G234" s="41"/>
      <c r="H234" s="41"/>
      <c r="I234" s="241"/>
      <c r="J234" s="41"/>
      <c r="K234" s="41"/>
      <c r="L234" s="45"/>
      <c r="M234" s="242"/>
      <c r="N234" s="243"/>
      <c r="O234" s="92"/>
      <c r="P234" s="92"/>
      <c r="Q234" s="92"/>
      <c r="R234" s="92"/>
      <c r="S234" s="92"/>
      <c r="T234" s="92"/>
      <c r="U234" s="93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231</v>
      </c>
      <c r="AU234" s="18" t="s">
        <v>88</v>
      </c>
    </row>
    <row r="235" s="13" customFormat="1">
      <c r="A235" s="13"/>
      <c r="B235" s="244"/>
      <c r="C235" s="245"/>
      <c r="D235" s="239" t="s">
        <v>161</v>
      </c>
      <c r="E235" s="246" t="s">
        <v>1</v>
      </c>
      <c r="F235" s="247" t="s">
        <v>950</v>
      </c>
      <c r="G235" s="245"/>
      <c r="H235" s="248">
        <v>15.6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2"/>
      <c r="U235" s="25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161</v>
      </c>
      <c r="AU235" s="254" t="s">
        <v>88</v>
      </c>
      <c r="AV235" s="13" t="s">
        <v>88</v>
      </c>
      <c r="AW235" s="13" t="s">
        <v>35</v>
      </c>
      <c r="AX235" s="13" t="s">
        <v>86</v>
      </c>
      <c r="AY235" s="254" t="s">
        <v>151</v>
      </c>
    </row>
    <row r="236" s="2" customFormat="1" ht="37.8" customHeight="1">
      <c r="A236" s="39"/>
      <c r="B236" s="40"/>
      <c r="C236" s="226" t="s">
        <v>360</v>
      </c>
      <c r="D236" s="226" t="s">
        <v>154</v>
      </c>
      <c r="E236" s="227" t="s">
        <v>342</v>
      </c>
      <c r="F236" s="228" t="s">
        <v>343</v>
      </c>
      <c r="G236" s="229" t="s">
        <v>320</v>
      </c>
      <c r="H236" s="230">
        <v>96.893000000000001</v>
      </c>
      <c r="I236" s="231"/>
      <c r="J236" s="232">
        <f>ROUND(I236*H236,2)</f>
        <v>0</v>
      </c>
      <c r="K236" s="228" t="s">
        <v>227</v>
      </c>
      <c r="L236" s="45"/>
      <c r="M236" s="233" t="s">
        <v>1</v>
      </c>
      <c r="N236" s="234" t="s">
        <v>44</v>
      </c>
      <c r="O236" s="92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5">
        <f>S236*H236</f>
        <v>0</v>
      </c>
      <c r="U236" s="236" t="s">
        <v>1</v>
      </c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7" t="s">
        <v>172</v>
      </c>
      <c r="AT236" s="237" t="s">
        <v>154</v>
      </c>
      <c r="AU236" s="237" t="s">
        <v>88</v>
      </c>
      <c r="AY236" s="18" t="s">
        <v>151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8" t="s">
        <v>86</v>
      </c>
      <c r="BK236" s="238">
        <f>ROUND(I236*H236,2)</f>
        <v>0</v>
      </c>
      <c r="BL236" s="18" t="s">
        <v>172</v>
      </c>
      <c r="BM236" s="237" t="s">
        <v>956</v>
      </c>
    </row>
    <row r="237" s="2" customFormat="1">
      <c r="A237" s="39"/>
      <c r="B237" s="40"/>
      <c r="C237" s="41"/>
      <c r="D237" s="239" t="s">
        <v>160</v>
      </c>
      <c r="E237" s="41"/>
      <c r="F237" s="240" t="s">
        <v>343</v>
      </c>
      <c r="G237" s="41"/>
      <c r="H237" s="41"/>
      <c r="I237" s="241"/>
      <c r="J237" s="41"/>
      <c r="K237" s="41"/>
      <c r="L237" s="45"/>
      <c r="M237" s="242"/>
      <c r="N237" s="243"/>
      <c r="O237" s="92"/>
      <c r="P237" s="92"/>
      <c r="Q237" s="92"/>
      <c r="R237" s="92"/>
      <c r="S237" s="92"/>
      <c r="T237" s="92"/>
      <c r="U237" s="93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160</v>
      </c>
      <c r="AU237" s="18" t="s">
        <v>88</v>
      </c>
    </row>
    <row r="238" s="2" customFormat="1">
      <c r="A238" s="39"/>
      <c r="B238" s="40"/>
      <c r="C238" s="41"/>
      <c r="D238" s="268" t="s">
        <v>229</v>
      </c>
      <c r="E238" s="41"/>
      <c r="F238" s="269" t="s">
        <v>345</v>
      </c>
      <c r="G238" s="41"/>
      <c r="H238" s="41"/>
      <c r="I238" s="241"/>
      <c r="J238" s="41"/>
      <c r="K238" s="41"/>
      <c r="L238" s="45"/>
      <c r="M238" s="242"/>
      <c r="N238" s="243"/>
      <c r="O238" s="92"/>
      <c r="P238" s="92"/>
      <c r="Q238" s="92"/>
      <c r="R238" s="92"/>
      <c r="S238" s="92"/>
      <c r="T238" s="92"/>
      <c r="U238" s="93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229</v>
      </c>
      <c r="AU238" s="18" t="s">
        <v>88</v>
      </c>
    </row>
    <row r="239" s="13" customFormat="1">
      <c r="A239" s="13"/>
      <c r="B239" s="244"/>
      <c r="C239" s="245"/>
      <c r="D239" s="239" t="s">
        <v>161</v>
      </c>
      <c r="E239" s="246" t="s">
        <v>1</v>
      </c>
      <c r="F239" s="247" t="s">
        <v>957</v>
      </c>
      <c r="G239" s="245"/>
      <c r="H239" s="248">
        <v>65.692999999999998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2"/>
      <c r="U239" s="25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161</v>
      </c>
      <c r="AU239" s="254" t="s">
        <v>88</v>
      </c>
      <c r="AV239" s="13" t="s">
        <v>88</v>
      </c>
      <c r="AW239" s="13" t="s">
        <v>35</v>
      </c>
      <c r="AX239" s="13" t="s">
        <v>79</v>
      </c>
      <c r="AY239" s="254" t="s">
        <v>151</v>
      </c>
    </row>
    <row r="240" s="13" customFormat="1">
      <c r="A240" s="13"/>
      <c r="B240" s="244"/>
      <c r="C240" s="245"/>
      <c r="D240" s="239" t="s">
        <v>161</v>
      </c>
      <c r="E240" s="246" t="s">
        <v>1</v>
      </c>
      <c r="F240" s="247" t="s">
        <v>958</v>
      </c>
      <c r="G240" s="245"/>
      <c r="H240" s="248">
        <v>31.199999999999999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2"/>
      <c r="U240" s="25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4" t="s">
        <v>161</v>
      </c>
      <c r="AU240" s="254" t="s">
        <v>88</v>
      </c>
      <c r="AV240" s="13" t="s">
        <v>88</v>
      </c>
      <c r="AW240" s="13" t="s">
        <v>35</v>
      </c>
      <c r="AX240" s="13" t="s">
        <v>79</v>
      </c>
      <c r="AY240" s="254" t="s">
        <v>151</v>
      </c>
    </row>
    <row r="241" s="15" customFormat="1">
      <c r="A241" s="15"/>
      <c r="B241" s="271"/>
      <c r="C241" s="272"/>
      <c r="D241" s="239" t="s">
        <v>161</v>
      </c>
      <c r="E241" s="273" t="s">
        <v>1</v>
      </c>
      <c r="F241" s="274" t="s">
        <v>236</v>
      </c>
      <c r="G241" s="272"/>
      <c r="H241" s="275">
        <v>96.893000000000001</v>
      </c>
      <c r="I241" s="276"/>
      <c r="J241" s="272"/>
      <c r="K241" s="272"/>
      <c r="L241" s="277"/>
      <c r="M241" s="278"/>
      <c r="N241" s="279"/>
      <c r="O241" s="279"/>
      <c r="P241" s="279"/>
      <c r="Q241" s="279"/>
      <c r="R241" s="279"/>
      <c r="S241" s="279"/>
      <c r="T241" s="279"/>
      <c r="U241" s="280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1" t="s">
        <v>161</v>
      </c>
      <c r="AU241" s="281" t="s">
        <v>88</v>
      </c>
      <c r="AV241" s="15" t="s">
        <v>172</v>
      </c>
      <c r="AW241" s="15" t="s">
        <v>35</v>
      </c>
      <c r="AX241" s="15" t="s">
        <v>86</v>
      </c>
      <c r="AY241" s="281" t="s">
        <v>151</v>
      </c>
    </row>
    <row r="242" s="2" customFormat="1" ht="37.8" customHeight="1">
      <c r="A242" s="39"/>
      <c r="B242" s="40"/>
      <c r="C242" s="226" t="s">
        <v>367</v>
      </c>
      <c r="D242" s="226" t="s">
        <v>154</v>
      </c>
      <c r="E242" s="227" t="s">
        <v>349</v>
      </c>
      <c r="F242" s="228" t="s">
        <v>959</v>
      </c>
      <c r="G242" s="229" t="s">
        <v>320</v>
      </c>
      <c r="H242" s="230">
        <v>94.293000000000006</v>
      </c>
      <c r="I242" s="231"/>
      <c r="J242" s="232">
        <f>ROUND(I242*H242,2)</f>
        <v>0</v>
      </c>
      <c r="K242" s="228" t="s">
        <v>227</v>
      </c>
      <c r="L242" s="45"/>
      <c r="M242" s="233" t="s">
        <v>1</v>
      </c>
      <c r="N242" s="234" t="s">
        <v>44</v>
      </c>
      <c r="O242" s="92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5">
        <f>S242*H242</f>
        <v>0</v>
      </c>
      <c r="U242" s="236" t="s">
        <v>1</v>
      </c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7" t="s">
        <v>172</v>
      </c>
      <c r="AT242" s="237" t="s">
        <v>154</v>
      </c>
      <c r="AU242" s="237" t="s">
        <v>88</v>
      </c>
      <c r="AY242" s="18" t="s">
        <v>151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8" t="s">
        <v>86</v>
      </c>
      <c r="BK242" s="238">
        <f>ROUND(I242*H242,2)</f>
        <v>0</v>
      </c>
      <c r="BL242" s="18" t="s">
        <v>172</v>
      </c>
      <c r="BM242" s="237" t="s">
        <v>960</v>
      </c>
    </row>
    <row r="243" s="2" customFormat="1">
      <c r="A243" s="39"/>
      <c r="B243" s="40"/>
      <c r="C243" s="41"/>
      <c r="D243" s="239" t="s">
        <v>160</v>
      </c>
      <c r="E243" s="41"/>
      <c r="F243" s="240" t="s">
        <v>959</v>
      </c>
      <c r="G243" s="41"/>
      <c r="H243" s="41"/>
      <c r="I243" s="241"/>
      <c r="J243" s="41"/>
      <c r="K243" s="41"/>
      <c r="L243" s="45"/>
      <c r="M243" s="242"/>
      <c r="N243" s="243"/>
      <c r="O243" s="92"/>
      <c r="P243" s="92"/>
      <c r="Q243" s="92"/>
      <c r="R243" s="92"/>
      <c r="S243" s="92"/>
      <c r="T243" s="92"/>
      <c r="U243" s="93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160</v>
      </c>
      <c r="AU243" s="18" t="s">
        <v>88</v>
      </c>
    </row>
    <row r="244" s="2" customFormat="1">
      <c r="A244" s="39"/>
      <c r="B244" s="40"/>
      <c r="C244" s="41"/>
      <c r="D244" s="268" t="s">
        <v>229</v>
      </c>
      <c r="E244" s="41"/>
      <c r="F244" s="269" t="s">
        <v>352</v>
      </c>
      <c r="G244" s="41"/>
      <c r="H244" s="41"/>
      <c r="I244" s="241"/>
      <c r="J244" s="41"/>
      <c r="K244" s="41"/>
      <c r="L244" s="45"/>
      <c r="M244" s="242"/>
      <c r="N244" s="243"/>
      <c r="O244" s="92"/>
      <c r="P244" s="92"/>
      <c r="Q244" s="92"/>
      <c r="R244" s="92"/>
      <c r="S244" s="92"/>
      <c r="T244" s="92"/>
      <c r="U244" s="93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229</v>
      </c>
      <c r="AU244" s="18" t="s">
        <v>88</v>
      </c>
    </row>
    <row r="245" s="13" customFormat="1">
      <c r="A245" s="13"/>
      <c r="B245" s="244"/>
      <c r="C245" s="245"/>
      <c r="D245" s="239" t="s">
        <v>161</v>
      </c>
      <c r="E245" s="246" t="s">
        <v>1</v>
      </c>
      <c r="F245" s="247" t="s">
        <v>957</v>
      </c>
      <c r="G245" s="245"/>
      <c r="H245" s="248">
        <v>65.692999999999998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2"/>
      <c r="U245" s="25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4" t="s">
        <v>161</v>
      </c>
      <c r="AU245" s="254" t="s">
        <v>88</v>
      </c>
      <c r="AV245" s="13" t="s">
        <v>88</v>
      </c>
      <c r="AW245" s="13" t="s">
        <v>35</v>
      </c>
      <c r="AX245" s="13" t="s">
        <v>79</v>
      </c>
      <c r="AY245" s="254" t="s">
        <v>151</v>
      </c>
    </row>
    <row r="246" s="13" customFormat="1">
      <c r="A246" s="13"/>
      <c r="B246" s="244"/>
      <c r="C246" s="245"/>
      <c r="D246" s="239" t="s">
        <v>161</v>
      </c>
      <c r="E246" s="246" t="s">
        <v>1</v>
      </c>
      <c r="F246" s="247" t="s">
        <v>958</v>
      </c>
      <c r="G246" s="245"/>
      <c r="H246" s="248">
        <v>31.199999999999999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2"/>
      <c r="U246" s="25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161</v>
      </c>
      <c r="AU246" s="254" t="s">
        <v>88</v>
      </c>
      <c r="AV246" s="13" t="s">
        <v>88</v>
      </c>
      <c r="AW246" s="13" t="s">
        <v>35</v>
      </c>
      <c r="AX246" s="13" t="s">
        <v>79</v>
      </c>
      <c r="AY246" s="254" t="s">
        <v>151</v>
      </c>
    </row>
    <row r="247" s="13" customFormat="1">
      <c r="A247" s="13"/>
      <c r="B247" s="244"/>
      <c r="C247" s="245"/>
      <c r="D247" s="239" t="s">
        <v>161</v>
      </c>
      <c r="E247" s="246" t="s">
        <v>1</v>
      </c>
      <c r="F247" s="247" t="s">
        <v>961</v>
      </c>
      <c r="G247" s="245"/>
      <c r="H247" s="248">
        <v>-2.6000000000000001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2"/>
      <c r="U247" s="25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161</v>
      </c>
      <c r="AU247" s="254" t="s">
        <v>88</v>
      </c>
      <c r="AV247" s="13" t="s">
        <v>88</v>
      </c>
      <c r="AW247" s="13" t="s">
        <v>35</v>
      </c>
      <c r="AX247" s="13" t="s">
        <v>79</v>
      </c>
      <c r="AY247" s="254" t="s">
        <v>151</v>
      </c>
    </row>
    <row r="248" s="15" customFormat="1">
      <c r="A248" s="15"/>
      <c r="B248" s="271"/>
      <c r="C248" s="272"/>
      <c r="D248" s="239" t="s">
        <v>161</v>
      </c>
      <c r="E248" s="273" t="s">
        <v>1</v>
      </c>
      <c r="F248" s="274" t="s">
        <v>236</v>
      </c>
      <c r="G248" s="272"/>
      <c r="H248" s="275">
        <v>94.293000000000006</v>
      </c>
      <c r="I248" s="276"/>
      <c r="J248" s="272"/>
      <c r="K248" s="272"/>
      <c r="L248" s="277"/>
      <c r="M248" s="278"/>
      <c r="N248" s="279"/>
      <c r="O248" s="279"/>
      <c r="P248" s="279"/>
      <c r="Q248" s="279"/>
      <c r="R248" s="279"/>
      <c r="S248" s="279"/>
      <c r="T248" s="279"/>
      <c r="U248" s="280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1" t="s">
        <v>161</v>
      </c>
      <c r="AU248" s="281" t="s">
        <v>88</v>
      </c>
      <c r="AV248" s="15" t="s">
        <v>172</v>
      </c>
      <c r="AW248" s="15" t="s">
        <v>35</v>
      </c>
      <c r="AX248" s="15" t="s">
        <v>86</v>
      </c>
      <c r="AY248" s="281" t="s">
        <v>151</v>
      </c>
    </row>
    <row r="249" s="2" customFormat="1" ht="24.15" customHeight="1">
      <c r="A249" s="39"/>
      <c r="B249" s="40"/>
      <c r="C249" s="226" t="s">
        <v>372</v>
      </c>
      <c r="D249" s="226" t="s">
        <v>154</v>
      </c>
      <c r="E249" s="227" t="s">
        <v>356</v>
      </c>
      <c r="F249" s="228" t="s">
        <v>357</v>
      </c>
      <c r="G249" s="229" t="s">
        <v>320</v>
      </c>
      <c r="H249" s="230">
        <v>96.893000000000001</v>
      </c>
      <c r="I249" s="231"/>
      <c r="J249" s="232">
        <f>ROUND(I249*H249,2)</f>
        <v>0</v>
      </c>
      <c r="K249" s="228" t="s">
        <v>227</v>
      </c>
      <c r="L249" s="45"/>
      <c r="M249" s="233" t="s">
        <v>1</v>
      </c>
      <c r="N249" s="234" t="s">
        <v>44</v>
      </c>
      <c r="O249" s="92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5">
        <f>S249*H249</f>
        <v>0</v>
      </c>
      <c r="U249" s="236" t="s">
        <v>1</v>
      </c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7" t="s">
        <v>172</v>
      </c>
      <c r="AT249" s="237" t="s">
        <v>154</v>
      </c>
      <c r="AU249" s="237" t="s">
        <v>88</v>
      </c>
      <c r="AY249" s="18" t="s">
        <v>151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8" t="s">
        <v>86</v>
      </c>
      <c r="BK249" s="238">
        <f>ROUND(I249*H249,2)</f>
        <v>0</v>
      </c>
      <c r="BL249" s="18" t="s">
        <v>172</v>
      </c>
      <c r="BM249" s="237" t="s">
        <v>962</v>
      </c>
    </row>
    <row r="250" s="2" customFormat="1">
      <c r="A250" s="39"/>
      <c r="B250" s="40"/>
      <c r="C250" s="41"/>
      <c r="D250" s="239" t="s">
        <v>160</v>
      </c>
      <c r="E250" s="41"/>
      <c r="F250" s="240" t="s">
        <v>357</v>
      </c>
      <c r="G250" s="41"/>
      <c r="H250" s="41"/>
      <c r="I250" s="241"/>
      <c r="J250" s="41"/>
      <c r="K250" s="41"/>
      <c r="L250" s="45"/>
      <c r="M250" s="242"/>
      <c r="N250" s="243"/>
      <c r="O250" s="92"/>
      <c r="P250" s="92"/>
      <c r="Q250" s="92"/>
      <c r="R250" s="92"/>
      <c r="S250" s="92"/>
      <c r="T250" s="92"/>
      <c r="U250" s="93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160</v>
      </c>
      <c r="AU250" s="18" t="s">
        <v>88</v>
      </c>
    </row>
    <row r="251" s="2" customFormat="1">
      <c r="A251" s="39"/>
      <c r="B251" s="40"/>
      <c r="C251" s="41"/>
      <c r="D251" s="268" t="s">
        <v>229</v>
      </c>
      <c r="E251" s="41"/>
      <c r="F251" s="269" t="s">
        <v>359</v>
      </c>
      <c r="G251" s="41"/>
      <c r="H251" s="41"/>
      <c r="I251" s="241"/>
      <c r="J251" s="41"/>
      <c r="K251" s="41"/>
      <c r="L251" s="45"/>
      <c r="M251" s="242"/>
      <c r="N251" s="243"/>
      <c r="O251" s="92"/>
      <c r="P251" s="92"/>
      <c r="Q251" s="92"/>
      <c r="R251" s="92"/>
      <c r="S251" s="92"/>
      <c r="T251" s="92"/>
      <c r="U251" s="93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229</v>
      </c>
      <c r="AU251" s="18" t="s">
        <v>88</v>
      </c>
    </row>
    <row r="252" s="13" customFormat="1">
      <c r="A252" s="13"/>
      <c r="B252" s="244"/>
      <c r="C252" s="245"/>
      <c r="D252" s="239" t="s">
        <v>161</v>
      </c>
      <c r="E252" s="246" t="s">
        <v>1</v>
      </c>
      <c r="F252" s="247" t="s">
        <v>957</v>
      </c>
      <c r="G252" s="245"/>
      <c r="H252" s="248">
        <v>65.692999999999998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2"/>
      <c r="U252" s="25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4" t="s">
        <v>161</v>
      </c>
      <c r="AU252" s="254" t="s">
        <v>88</v>
      </c>
      <c r="AV252" s="13" t="s">
        <v>88</v>
      </c>
      <c r="AW252" s="13" t="s">
        <v>35</v>
      </c>
      <c r="AX252" s="13" t="s">
        <v>79</v>
      </c>
      <c r="AY252" s="254" t="s">
        <v>151</v>
      </c>
    </row>
    <row r="253" s="13" customFormat="1">
      <c r="A253" s="13"/>
      <c r="B253" s="244"/>
      <c r="C253" s="245"/>
      <c r="D253" s="239" t="s">
        <v>161</v>
      </c>
      <c r="E253" s="246" t="s">
        <v>1</v>
      </c>
      <c r="F253" s="247" t="s">
        <v>958</v>
      </c>
      <c r="G253" s="245"/>
      <c r="H253" s="248">
        <v>31.199999999999999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2"/>
      <c r="U253" s="25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4" t="s">
        <v>161</v>
      </c>
      <c r="AU253" s="254" t="s">
        <v>88</v>
      </c>
      <c r="AV253" s="13" t="s">
        <v>88</v>
      </c>
      <c r="AW253" s="13" t="s">
        <v>35</v>
      </c>
      <c r="AX253" s="13" t="s">
        <v>79</v>
      </c>
      <c r="AY253" s="254" t="s">
        <v>151</v>
      </c>
    </row>
    <row r="254" s="15" customFormat="1">
      <c r="A254" s="15"/>
      <c r="B254" s="271"/>
      <c r="C254" s="272"/>
      <c r="D254" s="239" t="s">
        <v>161</v>
      </c>
      <c r="E254" s="273" t="s">
        <v>1</v>
      </c>
      <c r="F254" s="274" t="s">
        <v>236</v>
      </c>
      <c r="G254" s="272"/>
      <c r="H254" s="275">
        <v>96.893000000000001</v>
      </c>
      <c r="I254" s="276"/>
      <c r="J254" s="272"/>
      <c r="K254" s="272"/>
      <c r="L254" s="277"/>
      <c r="M254" s="278"/>
      <c r="N254" s="279"/>
      <c r="O254" s="279"/>
      <c r="P254" s="279"/>
      <c r="Q254" s="279"/>
      <c r="R254" s="279"/>
      <c r="S254" s="279"/>
      <c r="T254" s="279"/>
      <c r="U254" s="280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1" t="s">
        <v>161</v>
      </c>
      <c r="AU254" s="281" t="s">
        <v>88</v>
      </c>
      <c r="AV254" s="15" t="s">
        <v>172</v>
      </c>
      <c r="AW254" s="15" t="s">
        <v>35</v>
      </c>
      <c r="AX254" s="15" t="s">
        <v>86</v>
      </c>
      <c r="AY254" s="281" t="s">
        <v>151</v>
      </c>
    </row>
    <row r="255" s="2" customFormat="1" ht="33" customHeight="1">
      <c r="A255" s="39"/>
      <c r="B255" s="40"/>
      <c r="C255" s="226" t="s">
        <v>381</v>
      </c>
      <c r="D255" s="226" t="s">
        <v>154</v>
      </c>
      <c r="E255" s="227" t="s">
        <v>361</v>
      </c>
      <c r="F255" s="228" t="s">
        <v>362</v>
      </c>
      <c r="G255" s="229" t="s">
        <v>363</v>
      </c>
      <c r="H255" s="230">
        <v>169.727</v>
      </c>
      <c r="I255" s="231"/>
      <c r="J255" s="232">
        <f>ROUND(I255*H255,2)</f>
        <v>0</v>
      </c>
      <c r="K255" s="228" t="s">
        <v>227</v>
      </c>
      <c r="L255" s="45"/>
      <c r="M255" s="233" t="s">
        <v>1</v>
      </c>
      <c r="N255" s="234" t="s">
        <v>44</v>
      </c>
      <c r="O255" s="92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5">
        <f>S255*H255</f>
        <v>0</v>
      </c>
      <c r="U255" s="236" t="s">
        <v>1</v>
      </c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7" t="s">
        <v>172</v>
      </c>
      <c r="AT255" s="237" t="s">
        <v>154</v>
      </c>
      <c r="AU255" s="237" t="s">
        <v>88</v>
      </c>
      <c r="AY255" s="18" t="s">
        <v>151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8" t="s">
        <v>86</v>
      </c>
      <c r="BK255" s="238">
        <f>ROUND(I255*H255,2)</f>
        <v>0</v>
      </c>
      <c r="BL255" s="18" t="s">
        <v>172</v>
      </c>
      <c r="BM255" s="237" t="s">
        <v>963</v>
      </c>
    </row>
    <row r="256" s="2" customFormat="1">
      <c r="A256" s="39"/>
      <c r="B256" s="40"/>
      <c r="C256" s="41"/>
      <c r="D256" s="239" t="s">
        <v>160</v>
      </c>
      <c r="E256" s="41"/>
      <c r="F256" s="240" t="s">
        <v>362</v>
      </c>
      <c r="G256" s="41"/>
      <c r="H256" s="41"/>
      <c r="I256" s="241"/>
      <c r="J256" s="41"/>
      <c r="K256" s="41"/>
      <c r="L256" s="45"/>
      <c r="M256" s="242"/>
      <c r="N256" s="243"/>
      <c r="O256" s="92"/>
      <c r="P256" s="92"/>
      <c r="Q256" s="92"/>
      <c r="R256" s="92"/>
      <c r="S256" s="92"/>
      <c r="T256" s="92"/>
      <c r="U256" s="93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160</v>
      </c>
      <c r="AU256" s="18" t="s">
        <v>88</v>
      </c>
    </row>
    <row r="257" s="2" customFormat="1">
      <c r="A257" s="39"/>
      <c r="B257" s="40"/>
      <c r="C257" s="41"/>
      <c r="D257" s="268" t="s">
        <v>229</v>
      </c>
      <c r="E257" s="41"/>
      <c r="F257" s="269" t="s">
        <v>365</v>
      </c>
      <c r="G257" s="41"/>
      <c r="H257" s="41"/>
      <c r="I257" s="241"/>
      <c r="J257" s="41"/>
      <c r="K257" s="41"/>
      <c r="L257" s="45"/>
      <c r="M257" s="242"/>
      <c r="N257" s="243"/>
      <c r="O257" s="92"/>
      <c r="P257" s="92"/>
      <c r="Q257" s="92"/>
      <c r="R257" s="92"/>
      <c r="S257" s="92"/>
      <c r="T257" s="92"/>
      <c r="U257" s="93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229</v>
      </c>
      <c r="AU257" s="18" t="s">
        <v>88</v>
      </c>
    </row>
    <row r="258" s="13" customFormat="1">
      <c r="A258" s="13"/>
      <c r="B258" s="244"/>
      <c r="C258" s="245"/>
      <c r="D258" s="239" t="s">
        <v>161</v>
      </c>
      <c r="E258" s="246" t="s">
        <v>1</v>
      </c>
      <c r="F258" s="247" t="s">
        <v>964</v>
      </c>
      <c r="G258" s="245"/>
      <c r="H258" s="248">
        <v>169.727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2"/>
      <c r="U258" s="25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4" t="s">
        <v>161</v>
      </c>
      <c r="AU258" s="254" t="s">
        <v>88</v>
      </c>
      <c r="AV258" s="13" t="s">
        <v>88</v>
      </c>
      <c r="AW258" s="13" t="s">
        <v>35</v>
      </c>
      <c r="AX258" s="13" t="s">
        <v>86</v>
      </c>
      <c r="AY258" s="254" t="s">
        <v>151</v>
      </c>
    </row>
    <row r="259" s="2" customFormat="1" ht="16.5" customHeight="1">
      <c r="A259" s="39"/>
      <c r="B259" s="40"/>
      <c r="C259" s="226" t="s">
        <v>7</v>
      </c>
      <c r="D259" s="226" t="s">
        <v>154</v>
      </c>
      <c r="E259" s="227" t="s">
        <v>368</v>
      </c>
      <c r="F259" s="228" t="s">
        <v>369</v>
      </c>
      <c r="G259" s="229" t="s">
        <v>320</v>
      </c>
      <c r="H259" s="230">
        <v>96.893000000000001</v>
      </c>
      <c r="I259" s="231"/>
      <c r="J259" s="232">
        <f>ROUND(I259*H259,2)</f>
        <v>0</v>
      </c>
      <c r="K259" s="228" t="s">
        <v>227</v>
      </c>
      <c r="L259" s="45"/>
      <c r="M259" s="233" t="s">
        <v>1</v>
      </c>
      <c r="N259" s="234" t="s">
        <v>44</v>
      </c>
      <c r="O259" s="92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5">
        <f>S259*H259</f>
        <v>0</v>
      </c>
      <c r="U259" s="236" t="s">
        <v>1</v>
      </c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7" t="s">
        <v>172</v>
      </c>
      <c r="AT259" s="237" t="s">
        <v>154</v>
      </c>
      <c r="AU259" s="237" t="s">
        <v>88</v>
      </c>
      <c r="AY259" s="18" t="s">
        <v>151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8" t="s">
        <v>86</v>
      </c>
      <c r="BK259" s="238">
        <f>ROUND(I259*H259,2)</f>
        <v>0</v>
      </c>
      <c r="BL259" s="18" t="s">
        <v>172</v>
      </c>
      <c r="BM259" s="237" t="s">
        <v>965</v>
      </c>
    </row>
    <row r="260" s="2" customFormat="1">
      <c r="A260" s="39"/>
      <c r="B260" s="40"/>
      <c r="C260" s="41"/>
      <c r="D260" s="239" t="s">
        <v>160</v>
      </c>
      <c r="E260" s="41"/>
      <c r="F260" s="240" t="s">
        <v>369</v>
      </c>
      <c r="G260" s="41"/>
      <c r="H260" s="41"/>
      <c r="I260" s="241"/>
      <c r="J260" s="41"/>
      <c r="K260" s="41"/>
      <c r="L260" s="45"/>
      <c r="M260" s="242"/>
      <c r="N260" s="243"/>
      <c r="O260" s="92"/>
      <c r="P260" s="92"/>
      <c r="Q260" s="92"/>
      <c r="R260" s="92"/>
      <c r="S260" s="92"/>
      <c r="T260" s="92"/>
      <c r="U260" s="93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160</v>
      </c>
      <c r="AU260" s="18" t="s">
        <v>88</v>
      </c>
    </row>
    <row r="261" s="2" customFormat="1">
      <c r="A261" s="39"/>
      <c r="B261" s="40"/>
      <c r="C261" s="41"/>
      <c r="D261" s="268" t="s">
        <v>229</v>
      </c>
      <c r="E261" s="41"/>
      <c r="F261" s="269" t="s">
        <v>371</v>
      </c>
      <c r="G261" s="41"/>
      <c r="H261" s="41"/>
      <c r="I261" s="241"/>
      <c r="J261" s="41"/>
      <c r="K261" s="41"/>
      <c r="L261" s="45"/>
      <c r="M261" s="242"/>
      <c r="N261" s="243"/>
      <c r="O261" s="92"/>
      <c r="P261" s="92"/>
      <c r="Q261" s="92"/>
      <c r="R261" s="92"/>
      <c r="S261" s="92"/>
      <c r="T261" s="92"/>
      <c r="U261" s="93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229</v>
      </c>
      <c r="AU261" s="18" t="s">
        <v>88</v>
      </c>
    </row>
    <row r="262" s="2" customFormat="1" ht="24.15" customHeight="1">
      <c r="A262" s="39"/>
      <c r="B262" s="40"/>
      <c r="C262" s="226" t="s">
        <v>392</v>
      </c>
      <c r="D262" s="226" t="s">
        <v>154</v>
      </c>
      <c r="E262" s="227" t="s">
        <v>373</v>
      </c>
      <c r="F262" s="228" t="s">
        <v>374</v>
      </c>
      <c r="G262" s="229" t="s">
        <v>320</v>
      </c>
      <c r="H262" s="230">
        <v>18.719999999999999</v>
      </c>
      <c r="I262" s="231"/>
      <c r="J262" s="232">
        <f>ROUND(I262*H262,2)</f>
        <v>0</v>
      </c>
      <c r="K262" s="228" t="s">
        <v>227</v>
      </c>
      <c r="L262" s="45"/>
      <c r="M262" s="233" t="s">
        <v>1</v>
      </c>
      <c r="N262" s="234" t="s">
        <v>44</v>
      </c>
      <c r="O262" s="92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5">
        <f>S262*H262</f>
        <v>0</v>
      </c>
      <c r="U262" s="236" t="s">
        <v>1</v>
      </c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7" t="s">
        <v>172</v>
      </c>
      <c r="AT262" s="237" t="s">
        <v>154</v>
      </c>
      <c r="AU262" s="237" t="s">
        <v>88</v>
      </c>
      <c r="AY262" s="18" t="s">
        <v>151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8" t="s">
        <v>86</v>
      </c>
      <c r="BK262" s="238">
        <f>ROUND(I262*H262,2)</f>
        <v>0</v>
      </c>
      <c r="BL262" s="18" t="s">
        <v>172</v>
      </c>
      <c r="BM262" s="237" t="s">
        <v>966</v>
      </c>
    </row>
    <row r="263" s="2" customFormat="1">
      <c r="A263" s="39"/>
      <c r="B263" s="40"/>
      <c r="C263" s="41"/>
      <c r="D263" s="239" t="s">
        <v>160</v>
      </c>
      <c r="E263" s="41"/>
      <c r="F263" s="240" t="s">
        <v>374</v>
      </c>
      <c r="G263" s="41"/>
      <c r="H263" s="41"/>
      <c r="I263" s="241"/>
      <c r="J263" s="41"/>
      <c r="K263" s="41"/>
      <c r="L263" s="45"/>
      <c r="M263" s="242"/>
      <c r="N263" s="243"/>
      <c r="O263" s="92"/>
      <c r="P263" s="92"/>
      <c r="Q263" s="92"/>
      <c r="R263" s="92"/>
      <c r="S263" s="92"/>
      <c r="T263" s="92"/>
      <c r="U263" s="93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160</v>
      </c>
      <c r="AU263" s="18" t="s">
        <v>88</v>
      </c>
    </row>
    <row r="264" s="2" customFormat="1">
      <c r="A264" s="39"/>
      <c r="B264" s="40"/>
      <c r="C264" s="41"/>
      <c r="D264" s="268" t="s">
        <v>229</v>
      </c>
      <c r="E264" s="41"/>
      <c r="F264" s="269" t="s">
        <v>376</v>
      </c>
      <c r="G264" s="41"/>
      <c r="H264" s="41"/>
      <c r="I264" s="241"/>
      <c r="J264" s="41"/>
      <c r="K264" s="41"/>
      <c r="L264" s="45"/>
      <c r="M264" s="242"/>
      <c r="N264" s="243"/>
      <c r="O264" s="92"/>
      <c r="P264" s="92"/>
      <c r="Q264" s="92"/>
      <c r="R264" s="92"/>
      <c r="S264" s="92"/>
      <c r="T264" s="92"/>
      <c r="U264" s="93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229</v>
      </c>
      <c r="AU264" s="18" t="s">
        <v>88</v>
      </c>
    </row>
    <row r="265" s="2" customFormat="1">
      <c r="A265" s="39"/>
      <c r="B265" s="40"/>
      <c r="C265" s="41"/>
      <c r="D265" s="239" t="s">
        <v>231</v>
      </c>
      <c r="E265" s="41"/>
      <c r="F265" s="270" t="s">
        <v>232</v>
      </c>
      <c r="G265" s="41"/>
      <c r="H265" s="41"/>
      <c r="I265" s="241"/>
      <c r="J265" s="41"/>
      <c r="K265" s="41"/>
      <c r="L265" s="45"/>
      <c r="M265" s="242"/>
      <c r="N265" s="243"/>
      <c r="O265" s="92"/>
      <c r="P265" s="92"/>
      <c r="Q265" s="92"/>
      <c r="R265" s="92"/>
      <c r="S265" s="92"/>
      <c r="T265" s="92"/>
      <c r="U265" s="93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231</v>
      </c>
      <c r="AU265" s="18" t="s">
        <v>88</v>
      </c>
    </row>
    <row r="266" s="13" customFormat="1">
      <c r="A266" s="13"/>
      <c r="B266" s="244"/>
      <c r="C266" s="245"/>
      <c r="D266" s="239" t="s">
        <v>161</v>
      </c>
      <c r="E266" s="246" t="s">
        <v>1</v>
      </c>
      <c r="F266" s="247" t="s">
        <v>967</v>
      </c>
      <c r="G266" s="245"/>
      <c r="H266" s="248">
        <v>18.719999999999999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2"/>
      <c r="U266" s="25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161</v>
      </c>
      <c r="AU266" s="254" t="s">
        <v>88</v>
      </c>
      <c r="AV266" s="13" t="s">
        <v>88</v>
      </c>
      <c r="AW266" s="13" t="s">
        <v>35</v>
      </c>
      <c r="AX266" s="13" t="s">
        <v>86</v>
      </c>
      <c r="AY266" s="254" t="s">
        <v>151</v>
      </c>
    </row>
    <row r="267" s="2" customFormat="1" ht="16.5" customHeight="1">
      <c r="A267" s="39"/>
      <c r="B267" s="40"/>
      <c r="C267" s="293" t="s">
        <v>398</v>
      </c>
      <c r="D267" s="293" t="s">
        <v>382</v>
      </c>
      <c r="E267" s="294" t="s">
        <v>387</v>
      </c>
      <c r="F267" s="295" t="s">
        <v>388</v>
      </c>
      <c r="G267" s="296" t="s">
        <v>363</v>
      </c>
      <c r="H267" s="297">
        <v>37.439999999999998</v>
      </c>
      <c r="I267" s="298"/>
      <c r="J267" s="299">
        <f>ROUND(I267*H267,2)</f>
        <v>0</v>
      </c>
      <c r="K267" s="295" t="s">
        <v>227</v>
      </c>
      <c r="L267" s="300"/>
      <c r="M267" s="301" t="s">
        <v>1</v>
      </c>
      <c r="N267" s="302" t="s">
        <v>44</v>
      </c>
      <c r="O267" s="92"/>
      <c r="P267" s="235">
        <f>O267*H267</f>
        <v>0</v>
      </c>
      <c r="Q267" s="235">
        <v>1</v>
      </c>
      <c r="R267" s="235">
        <f>Q267*H267</f>
        <v>37.439999999999998</v>
      </c>
      <c r="S267" s="235">
        <v>0</v>
      </c>
      <c r="T267" s="235">
        <f>S267*H267</f>
        <v>0</v>
      </c>
      <c r="U267" s="236" t="s">
        <v>1</v>
      </c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7" t="s">
        <v>287</v>
      </c>
      <c r="AT267" s="237" t="s">
        <v>382</v>
      </c>
      <c r="AU267" s="237" t="s">
        <v>88</v>
      </c>
      <c r="AY267" s="18" t="s">
        <v>151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8" t="s">
        <v>86</v>
      </c>
      <c r="BK267" s="238">
        <f>ROUND(I267*H267,2)</f>
        <v>0</v>
      </c>
      <c r="BL267" s="18" t="s">
        <v>172</v>
      </c>
      <c r="BM267" s="237" t="s">
        <v>968</v>
      </c>
    </row>
    <row r="268" s="2" customFormat="1">
      <c r="A268" s="39"/>
      <c r="B268" s="40"/>
      <c r="C268" s="41"/>
      <c r="D268" s="239" t="s">
        <v>160</v>
      </c>
      <c r="E268" s="41"/>
      <c r="F268" s="240" t="s">
        <v>388</v>
      </c>
      <c r="G268" s="41"/>
      <c r="H268" s="41"/>
      <c r="I268" s="241"/>
      <c r="J268" s="41"/>
      <c r="K268" s="41"/>
      <c r="L268" s="45"/>
      <c r="M268" s="242"/>
      <c r="N268" s="243"/>
      <c r="O268" s="92"/>
      <c r="P268" s="92"/>
      <c r="Q268" s="92"/>
      <c r="R268" s="92"/>
      <c r="S268" s="92"/>
      <c r="T268" s="92"/>
      <c r="U268" s="93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160</v>
      </c>
      <c r="AU268" s="18" t="s">
        <v>88</v>
      </c>
    </row>
    <row r="269" s="13" customFormat="1">
      <c r="A269" s="13"/>
      <c r="B269" s="244"/>
      <c r="C269" s="245"/>
      <c r="D269" s="239" t="s">
        <v>161</v>
      </c>
      <c r="E269" s="246" t="s">
        <v>1</v>
      </c>
      <c r="F269" s="247" t="s">
        <v>969</v>
      </c>
      <c r="G269" s="245"/>
      <c r="H269" s="248">
        <v>37.439999999999998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2"/>
      <c r="U269" s="25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161</v>
      </c>
      <c r="AU269" s="254" t="s">
        <v>88</v>
      </c>
      <c r="AV269" s="13" t="s">
        <v>88</v>
      </c>
      <c r="AW269" s="13" t="s">
        <v>35</v>
      </c>
      <c r="AX269" s="13" t="s">
        <v>86</v>
      </c>
      <c r="AY269" s="254" t="s">
        <v>151</v>
      </c>
    </row>
    <row r="270" s="2" customFormat="1" ht="24.15" customHeight="1">
      <c r="A270" s="39"/>
      <c r="B270" s="40"/>
      <c r="C270" s="226" t="s">
        <v>403</v>
      </c>
      <c r="D270" s="226" t="s">
        <v>154</v>
      </c>
      <c r="E270" s="227" t="s">
        <v>393</v>
      </c>
      <c r="F270" s="228" t="s">
        <v>394</v>
      </c>
      <c r="G270" s="229" t="s">
        <v>320</v>
      </c>
      <c r="H270" s="230">
        <v>9.3599999999999994</v>
      </c>
      <c r="I270" s="231"/>
      <c r="J270" s="232">
        <f>ROUND(I270*H270,2)</f>
        <v>0</v>
      </c>
      <c r="K270" s="228" t="s">
        <v>227</v>
      </c>
      <c r="L270" s="45"/>
      <c r="M270" s="233" t="s">
        <v>1</v>
      </c>
      <c r="N270" s="234" t="s">
        <v>44</v>
      </c>
      <c r="O270" s="92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5">
        <f>S270*H270</f>
        <v>0</v>
      </c>
      <c r="U270" s="236" t="s">
        <v>1</v>
      </c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7" t="s">
        <v>172</v>
      </c>
      <c r="AT270" s="237" t="s">
        <v>154</v>
      </c>
      <c r="AU270" s="237" t="s">
        <v>88</v>
      </c>
      <c r="AY270" s="18" t="s">
        <v>151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8" t="s">
        <v>86</v>
      </c>
      <c r="BK270" s="238">
        <f>ROUND(I270*H270,2)</f>
        <v>0</v>
      </c>
      <c r="BL270" s="18" t="s">
        <v>172</v>
      </c>
      <c r="BM270" s="237" t="s">
        <v>970</v>
      </c>
    </row>
    <row r="271" s="2" customFormat="1">
      <c r="A271" s="39"/>
      <c r="B271" s="40"/>
      <c r="C271" s="41"/>
      <c r="D271" s="239" t="s">
        <v>160</v>
      </c>
      <c r="E271" s="41"/>
      <c r="F271" s="240" t="s">
        <v>394</v>
      </c>
      <c r="G271" s="41"/>
      <c r="H271" s="41"/>
      <c r="I271" s="241"/>
      <c r="J271" s="41"/>
      <c r="K271" s="41"/>
      <c r="L271" s="45"/>
      <c r="M271" s="242"/>
      <c r="N271" s="243"/>
      <c r="O271" s="92"/>
      <c r="P271" s="92"/>
      <c r="Q271" s="92"/>
      <c r="R271" s="92"/>
      <c r="S271" s="92"/>
      <c r="T271" s="92"/>
      <c r="U271" s="93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160</v>
      </c>
      <c r="AU271" s="18" t="s">
        <v>88</v>
      </c>
    </row>
    <row r="272" s="2" customFormat="1">
      <c r="A272" s="39"/>
      <c r="B272" s="40"/>
      <c r="C272" s="41"/>
      <c r="D272" s="268" t="s">
        <v>229</v>
      </c>
      <c r="E272" s="41"/>
      <c r="F272" s="269" t="s">
        <v>396</v>
      </c>
      <c r="G272" s="41"/>
      <c r="H272" s="41"/>
      <c r="I272" s="241"/>
      <c r="J272" s="41"/>
      <c r="K272" s="41"/>
      <c r="L272" s="45"/>
      <c r="M272" s="242"/>
      <c r="N272" s="243"/>
      <c r="O272" s="92"/>
      <c r="P272" s="92"/>
      <c r="Q272" s="92"/>
      <c r="R272" s="92"/>
      <c r="S272" s="92"/>
      <c r="T272" s="92"/>
      <c r="U272" s="93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229</v>
      </c>
      <c r="AU272" s="18" t="s">
        <v>88</v>
      </c>
    </row>
    <row r="273" s="2" customFormat="1">
      <c r="A273" s="39"/>
      <c r="B273" s="40"/>
      <c r="C273" s="41"/>
      <c r="D273" s="239" t="s">
        <v>231</v>
      </c>
      <c r="E273" s="41"/>
      <c r="F273" s="270" t="s">
        <v>232</v>
      </c>
      <c r="G273" s="41"/>
      <c r="H273" s="41"/>
      <c r="I273" s="241"/>
      <c r="J273" s="41"/>
      <c r="K273" s="41"/>
      <c r="L273" s="45"/>
      <c r="M273" s="242"/>
      <c r="N273" s="243"/>
      <c r="O273" s="92"/>
      <c r="P273" s="92"/>
      <c r="Q273" s="92"/>
      <c r="R273" s="92"/>
      <c r="S273" s="92"/>
      <c r="T273" s="92"/>
      <c r="U273" s="93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231</v>
      </c>
      <c r="AU273" s="18" t="s">
        <v>88</v>
      </c>
    </row>
    <row r="274" s="13" customFormat="1">
      <c r="A274" s="13"/>
      <c r="B274" s="244"/>
      <c r="C274" s="245"/>
      <c r="D274" s="239" t="s">
        <v>161</v>
      </c>
      <c r="E274" s="246" t="s">
        <v>1</v>
      </c>
      <c r="F274" s="247" t="s">
        <v>971</v>
      </c>
      <c r="G274" s="245"/>
      <c r="H274" s="248">
        <v>9.3599999999999994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2"/>
      <c r="U274" s="25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161</v>
      </c>
      <c r="AU274" s="254" t="s">
        <v>88</v>
      </c>
      <c r="AV274" s="13" t="s">
        <v>88</v>
      </c>
      <c r="AW274" s="13" t="s">
        <v>35</v>
      </c>
      <c r="AX274" s="13" t="s">
        <v>86</v>
      </c>
      <c r="AY274" s="254" t="s">
        <v>151</v>
      </c>
    </row>
    <row r="275" s="2" customFormat="1" ht="16.5" customHeight="1">
      <c r="A275" s="39"/>
      <c r="B275" s="40"/>
      <c r="C275" s="293" t="s">
        <v>410</v>
      </c>
      <c r="D275" s="293" t="s">
        <v>382</v>
      </c>
      <c r="E275" s="294" t="s">
        <v>399</v>
      </c>
      <c r="F275" s="295" t="s">
        <v>400</v>
      </c>
      <c r="G275" s="296" t="s">
        <v>363</v>
      </c>
      <c r="H275" s="297">
        <v>18.719999999999999</v>
      </c>
      <c r="I275" s="298"/>
      <c r="J275" s="299">
        <f>ROUND(I275*H275,2)</f>
        <v>0</v>
      </c>
      <c r="K275" s="295" t="s">
        <v>227</v>
      </c>
      <c r="L275" s="300"/>
      <c r="M275" s="301" t="s">
        <v>1</v>
      </c>
      <c r="N275" s="302" t="s">
        <v>44</v>
      </c>
      <c r="O275" s="92"/>
      <c r="P275" s="235">
        <f>O275*H275</f>
        <v>0</v>
      </c>
      <c r="Q275" s="235">
        <v>1</v>
      </c>
      <c r="R275" s="235">
        <f>Q275*H275</f>
        <v>18.719999999999999</v>
      </c>
      <c r="S275" s="235">
        <v>0</v>
      </c>
      <c r="T275" s="235">
        <f>S275*H275</f>
        <v>0</v>
      </c>
      <c r="U275" s="236" t="s">
        <v>1</v>
      </c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7" t="s">
        <v>287</v>
      </c>
      <c r="AT275" s="237" t="s">
        <v>382</v>
      </c>
      <c r="AU275" s="237" t="s">
        <v>88</v>
      </c>
      <c r="AY275" s="18" t="s">
        <v>151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8" t="s">
        <v>86</v>
      </c>
      <c r="BK275" s="238">
        <f>ROUND(I275*H275,2)</f>
        <v>0</v>
      </c>
      <c r="BL275" s="18" t="s">
        <v>172</v>
      </c>
      <c r="BM275" s="237" t="s">
        <v>972</v>
      </c>
    </row>
    <row r="276" s="2" customFormat="1">
      <c r="A276" s="39"/>
      <c r="B276" s="40"/>
      <c r="C276" s="41"/>
      <c r="D276" s="239" t="s">
        <v>160</v>
      </c>
      <c r="E276" s="41"/>
      <c r="F276" s="240" t="s">
        <v>400</v>
      </c>
      <c r="G276" s="41"/>
      <c r="H276" s="41"/>
      <c r="I276" s="241"/>
      <c r="J276" s="41"/>
      <c r="K276" s="41"/>
      <c r="L276" s="45"/>
      <c r="M276" s="242"/>
      <c r="N276" s="243"/>
      <c r="O276" s="92"/>
      <c r="P276" s="92"/>
      <c r="Q276" s="92"/>
      <c r="R276" s="92"/>
      <c r="S276" s="92"/>
      <c r="T276" s="92"/>
      <c r="U276" s="93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160</v>
      </c>
      <c r="AU276" s="18" t="s">
        <v>88</v>
      </c>
    </row>
    <row r="277" s="13" customFormat="1">
      <c r="A277" s="13"/>
      <c r="B277" s="244"/>
      <c r="C277" s="245"/>
      <c r="D277" s="239" t="s">
        <v>161</v>
      </c>
      <c r="E277" s="246" t="s">
        <v>1</v>
      </c>
      <c r="F277" s="247" t="s">
        <v>973</v>
      </c>
      <c r="G277" s="245"/>
      <c r="H277" s="248">
        <v>18.719999999999999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2"/>
      <c r="U277" s="25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4" t="s">
        <v>161</v>
      </c>
      <c r="AU277" s="254" t="s">
        <v>88</v>
      </c>
      <c r="AV277" s="13" t="s">
        <v>88</v>
      </c>
      <c r="AW277" s="13" t="s">
        <v>35</v>
      </c>
      <c r="AX277" s="13" t="s">
        <v>86</v>
      </c>
      <c r="AY277" s="254" t="s">
        <v>151</v>
      </c>
    </row>
    <row r="278" s="2" customFormat="1" ht="33" customHeight="1">
      <c r="A278" s="39"/>
      <c r="B278" s="40"/>
      <c r="C278" s="226" t="s">
        <v>415</v>
      </c>
      <c r="D278" s="226" t="s">
        <v>154</v>
      </c>
      <c r="E278" s="227" t="s">
        <v>404</v>
      </c>
      <c r="F278" s="228" t="s">
        <v>405</v>
      </c>
      <c r="G278" s="229" t="s">
        <v>226</v>
      </c>
      <c r="H278" s="230">
        <v>26</v>
      </c>
      <c r="I278" s="231"/>
      <c r="J278" s="232">
        <f>ROUND(I278*H278,2)</f>
        <v>0</v>
      </c>
      <c r="K278" s="228" t="s">
        <v>227</v>
      </c>
      <c r="L278" s="45"/>
      <c r="M278" s="233" t="s">
        <v>1</v>
      </c>
      <c r="N278" s="234" t="s">
        <v>44</v>
      </c>
      <c r="O278" s="92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5">
        <f>S278*H278</f>
        <v>0</v>
      </c>
      <c r="U278" s="236" t="s">
        <v>1</v>
      </c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7" t="s">
        <v>172</v>
      </c>
      <c r="AT278" s="237" t="s">
        <v>154</v>
      </c>
      <c r="AU278" s="237" t="s">
        <v>88</v>
      </c>
      <c r="AY278" s="18" t="s">
        <v>151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8" t="s">
        <v>86</v>
      </c>
      <c r="BK278" s="238">
        <f>ROUND(I278*H278,2)</f>
        <v>0</v>
      </c>
      <c r="BL278" s="18" t="s">
        <v>172</v>
      </c>
      <c r="BM278" s="237" t="s">
        <v>974</v>
      </c>
    </row>
    <row r="279" s="2" customFormat="1">
      <c r="A279" s="39"/>
      <c r="B279" s="40"/>
      <c r="C279" s="41"/>
      <c r="D279" s="239" t="s">
        <v>160</v>
      </c>
      <c r="E279" s="41"/>
      <c r="F279" s="240" t="s">
        <v>405</v>
      </c>
      <c r="G279" s="41"/>
      <c r="H279" s="41"/>
      <c r="I279" s="241"/>
      <c r="J279" s="41"/>
      <c r="K279" s="41"/>
      <c r="L279" s="45"/>
      <c r="M279" s="242"/>
      <c r="N279" s="243"/>
      <c r="O279" s="92"/>
      <c r="P279" s="92"/>
      <c r="Q279" s="92"/>
      <c r="R279" s="92"/>
      <c r="S279" s="92"/>
      <c r="T279" s="92"/>
      <c r="U279" s="93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160</v>
      </c>
      <c r="AU279" s="18" t="s">
        <v>88</v>
      </c>
    </row>
    <row r="280" s="2" customFormat="1">
      <c r="A280" s="39"/>
      <c r="B280" s="40"/>
      <c r="C280" s="41"/>
      <c r="D280" s="268" t="s">
        <v>229</v>
      </c>
      <c r="E280" s="41"/>
      <c r="F280" s="269" t="s">
        <v>407</v>
      </c>
      <c r="G280" s="41"/>
      <c r="H280" s="41"/>
      <c r="I280" s="241"/>
      <c r="J280" s="41"/>
      <c r="K280" s="41"/>
      <c r="L280" s="45"/>
      <c r="M280" s="242"/>
      <c r="N280" s="243"/>
      <c r="O280" s="92"/>
      <c r="P280" s="92"/>
      <c r="Q280" s="92"/>
      <c r="R280" s="92"/>
      <c r="S280" s="92"/>
      <c r="T280" s="92"/>
      <c r="U280" s="93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229</v>
      </c>
      <c r="AU280" s="18" t="s">
        <v>88</v>
      </c>
    </row>
    <row r="281" s="2" customFormat="1">
      <c r="A281" s="39"/>
      <c r="B281" s="40"/>
      <c r="C281" s="41"/>
      <c r="D281" s="239" t="s">
        <v>231</v>
      </c>
      <c r="E281" s="41"/>
      <c r="F281" s="270" t="s">
        <v>232</v>
      </c>
      <c r="G281" s="41"/>
      <c r="H281" s="41"/>
      <c r="I281" s="241"/>
      <c r="J281" s="41"/>
      <c r="K281" s="41"/>
      <c r="L281" s="45"/>
      <c r="M281" s="242"/>
      <c r="N281" s="243"/>
      <c r="O281" s="92"/>
      <c r="P281" s="92"/>
      <c r="Q281" s="92"/>
      <c r="R281" s="92"/>
      <c r="S281" s="92"/>
      <c r="T281" s="92"/>
      <c r="U281" s="93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231</v>
      </c>
      <c r="AU281" s="18" t="s">
        <v>88</v>
      </c>
    </row>
    <row r="282" s="13" customFormat="1">
      <c r="A282" s="13"/>
      <c r="B282" s="244"/>
      <c r="C282" s="245"/>
      <c r="D282" s="239" t="s">
        <v>161</v>
      </c>
      <c r="E282" s="246" t="s">
        <v>1</v>
      </c>
      <c r="F282" s="247" t="s">
        <v>975</v>
      </c>
      <c r="G282" s="245"/>
      <c r="H282" s="248">
        <v>26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2"/>
      <c r="U282" s="25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161</v>
      </c>
      <c r="AU282" s="254" t="s">
        <v>88</v>
      </c>
      <c r="AV282" s="13" t="s">
        <v>88</v>
      </c>
      <c r="AW282" s="13" t="s">
        <v>35</v>
      </c>
      <c r="AX282" s="13" t="s">
        <v>86</v>
      </c>
      <c r="AY282" s="254" t="s">
        <v>151</v>
      </c>
    </row>
    <row r="283" s="2" customFormat="1" ht="24.15" customHeight="1">
      <c r="A283" s="39"/>
      <c r="B283" s="40"/>
      <c r="C283" s="226" t="s">
        <v>421</v>
      </c>
      <c r="D283" s="226" t="s">
        <v>154</v>
      </c>
      <c r="E283" s="227" t="s">
        <v>411</v>
      </c>
      <c r="F283" s="228" t="s">
        <v>412</v>
      </c>
      <c r="G283" s="229" t="s">
        <v>226</v>
      </c>
      <c r="H283" s="230">
        <v>26</v>
      </c>
      <c r="I283" s="231"/>
      <c r="J283" s="232">
        <f>ROUND(I283*H283,2)</f>
        <v>0</v>
      </c>
      <c r="K283" s="228" t="s">
        <v>227</v>
      </c>
      <c r="L283" s="45"/>
      <c r="M283" s="233" t="s">
        <v>1</v>
      </c>
      <c r="N283" s="234" t="s">
        <v>44</v>
      </c>
      <c r="O283" s="92"/>
      <c r="P283" s="235">
        <f>O283*H283</f>
        <v>0</v>
      </c>
      <c r="Q283" s="235">
        <v>0</v>
      </c>
      <c r="R283" s="235">
        <f>Q283*H283</f>
        <v>0</v>
      </c>
      <c r="S283" s="235">
        <v>0</v>
      </c>
      <c r="T283" s="235">
        <f>S283*H283</f>
        <v>0</v>
      </c>
      <c r="U283" s="236" t="s">
        <v>1</v>
      </c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7" t="s">
        <v>172</v>
      </c>
      <c r="AT283" s="237" t="s">
        <v>154</v>
      </c>
      <c r="AU283" s="237" t="s">
        <v>88</v>
      </c>
      <c r="AY283" s="18" t="s">
        <v>151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8" t="s">
        <v>86</v>
      </c>
      <c r="BK283" s="238">
        <f>ROUND(I283*H283,2)</f>
        <v>0</v>
      </c>
      <c r="BL283" s="18" t="s">
        <v>172</v>
      </c>
      <c r="BM283" s="237" t="s">
        <v>976</v>
      </c>
    </row>
    <row r="284" s="2" customFormat="1">
      <c r="A284" s="39"/>
      <c r="B284" s="40"/>
      <c r="C284" s="41"/>
      <c r="D284" s="239" t="s">
        <v>160</v>
      </c>
      <c r="E284" s="41"/>
      <c r="F284" s="240" t="s">
        <v>412</v>
      </c>
      <c r="G284" s="41"/>
      <c r="H284" s="41"/>
      <c r="I284" s="241"/>
      <c r="J284" s="41"/>
      <c r="K284" s="41"/>
      <c r="L284" s="45"/>
      <c r="M284" s="242"/>
      <c r="N284" s="243"/>
      <c r="O284" s="92"/>
      <c r="P284" s="92"/>
      <c r="Q284" s="92"/>
      <c r="R284" s="92"/>
      <c r="S284" s="92"/>
      <c r="T284" s="92"/>
      <c r="U284" s="93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160</v>
      </c>
      <c r="AU284" s="18" t="s">
        <v>88</v>
      </c>
    </row>
    <row r="285" s="2" customFormat="1">
      <c r="A285" s="39"/>
      <c r="B285" s="40"/>
      <c r="C285" s="41"/>
      <c r="D285" s="268" t="s">
        <v>229</v>
      </c>
      <c r="E285" s="41"/>
      <c r="F285" s="269" t="s">
        <v>414</v>
      </c>
      <c r="G285" s="41"/>
      <c r="H285" s="41"/>
      <c r="I285" s="241"/>
      <c r="J285" s="41"/>
      <c r="K285" s="41"/>
      <c r="L285" s="45"/>
      <c r="M285" s="242"/>
      <c r="N285" s="243"/>
      <c r="O285" s="92"/>
      <c r="P285" s="92"/>
      <c r="Q285" s="92"/>
      <c r="R285" s="92"/>
      <c r="S285" s="92"/>
      <c r="T285" s="92"/>
      <c r="U285" s="93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229</v>
      </c>
      <c r="AU285" s="18" t="s">
        <v>88</v>
      </c>
    </row>
    <row r="286" s="2" customFormat="1">
      <c r="A286" s="39"/>
      <c r="B286" s="40"/>
      <c r="C286" s="41"/>
      <c r="D286" s="239" t="s">
        <v>231</v>
      </c>
      <c r="E286" s="41"/>
      <c r="F286" s="270" t="s">
        <v>232</v>
      </c>
      <c r="G286" s="41"/>
      <c r="H286" s="41"/>
      <c r="I286" s="241"/>
      <c r="J286" s="41"/>
      <c r="K286" s="41"/>
      <c r="L286" s="45"/>
      <c r="M286" s="242"/>
      <c r="N286" s="243"/>
      <c r="O286" s="92"/>
      <c r="P286" s="92"/>
      <c r="Q286" s="92"/>
      <c r="R286" s="92"/>
      <c r="S286" s="92"/>
      <c r="T286" s="92"/>
      <c r="U286" s="93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231</v>
      </c>
      <c r="AU286" s="18" t="s">
        <v>88</v>
      </c>
    </row>
    <row r="287" s="2" customFormat="1" ht="16.5" customHeight="1">
      <c r="A287" s="39"/>
      <c r="B287" s="40"/>
      <c r="C287" s="293" t="s">
        <v>426</v>
      </c>
      <c r="D287" s="293" t="s">
        <v>382</v>
      </c>
      <c r="E287" s="294" t="s">
        <v>416</v>
      </c>
      <c r="F287" s="295" t="s">
        <v>417</v>
      </c>
      <c r="G287" s="296" t="s">
        <v>418</v>
      </c>
      <c r="H287" s="297">
        <v>0.52000000000000002</v>
      </c>
      <c r="I287" s="298"/>
      <c r="J287" s="299">
        <f>ROUND(I287*H287,2)</f>
        <v>0</v>
      </c>
      <c r="K287" s="295" t="s">
        <v>227</v>
      </c>
      <c r="L287" s="300"/>
      <c r="M287" s="301" t="s">
        <v>1</v>
      </c>
      <c r="N287" s="302" t="s">
        <v>44</v>
      </c>
      <c r="O287" s="92"/>
      <c r="P287" s="235">
        <f>O287*H287</f>
        <v>0</v>
      </c>
      <c r="Q287" s="235">
        <v>0.001</v>
      </c>
      <c r="R287" s="235">
        <f>Q287*H287</f>
        <v>0.00052000000000000006</v>
      </c>
      <c r="S287" s="235">
        <v>0</v>
      </c>
      <c r="T287" s="235">
        <f>S287*H287</f>
        <v>0</v>
      </c>
      <c r="U287" s="236" t="s">
        <v>1</v>
      </c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7" t="s">
        <v>287</v>
      </c>
      <c r="AT287" s="237" t="s">
        <v>382</v>
      </c>
      <c r="AU287" s="237" t="s">
        <v>88</v>
      </c>
      <c r="AY287" s="18" t="s">
        <v>151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8" t="s">
        <v>86</v>
      </c>
      <c r="BK287" s="238">
        <f>ROUND(I287*H287,2)</f>
        <v>0</v>
      </c>
      <c r="BL287" s="18" t="s">
        <v>172</v>
      </c>
      <c r="BM287" s="237" t="s">
        <v>977</v>
      </c>
    </row>
    <row r="288" s="2" customFormat="1">
      <c r="A288" s="39"/>
      <c r="B288" s="40"/>
      <c r="C288" s="41"/>
      <c r="D288" s="239" t="s">
        <v>160</v>
      </c>
      <c r="E288" s="41"/>
      <c r="F288" s="240" t="s">
        <v>417</v>
      </c>
      <c r="G288" s="41"/>
      <c r="H288" s="41"/>
      <c r="I288" s="241"/>
      <c r="J288" s="41"/>
      <c r="K288" s="41"/>
      <c r="L288" s="45"/>
      <c r="M288" s="242"/>
      <c r="N288" s="243"/>
      <c r="O288" s="92"/>
      <c r="P288" s="92"/>
      <c r="Q288" s="92"/>
      <c r="R288" s="92"/>
      <c r="S288" s="92"/>
      <c r="T288" s="92"/>
      <c r="U288" s="93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160</v>
      </c>
      <c r="AU288" s="18" t="s">
        <v>88</v>
      </c>
    </row>
    <row r="289" s="13" customFormat="1">
      <c r="A289" s="13"/>
      <c r="B289" s="244"/>
      <c r="C289" s="245"/>
      <c r="D289" s="239" t="s">
        <v>161</v>
      </c>
      <c r="E289" s="246" t="s">
        <v>1</v>
      </c>
      <c r="F289" s="247" t="s">
        <v>978</v>
      </c>
      <c r="G289" s="245"/>
      <c r="H289" s="248">
        <v>0.52000000000000002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2"/>
      <c r="U289" s="25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161</v>
      </c>
      <c r="AU289" s="254" t="s">
        <v>88</v>
      </c>
      <c r="AV289" s="13" t="s">
        <v>88</v>
      </c>
      <c r="AW289" s="13" t="s">
        <v>35</v>
      </c>
      <c r="AX289" s="13" t="s">
        <v>86</v>
      </c>
      <c r="AY289" s="254" t="s">
        <v>151</v>
      </c>
    </row>
    <row r="290" s="2" customFormat="1" ht="24.15" customHeight="1">
      <c r="A290" s="39"/>
      <c r="B290" s="40"/>
      <c r="C290" s="226" t="s">
        <v>433</v>
      </c>
      <c r="D290" s="226" t="s">
        <v>154</v>
      </c>
      <c r="E290" s="227" t="s">
        <v>422</v>
      </c>
      <c r="F290" s="228" t="s">
        <v>423</v>
      </c>
      <c r="G290" s="229" t="s">
        <v>226</v>
      </c>
      <c r="H290" s="230">
        <v>26</v>
      </c>
      <c r="I290" s="231"/>
      <c r="J290" s="232">
        <f>ROUND(I290*H290,2)</f>
        <v>0</v>
      </c>
      <c r="K290" s="228" t="s">
        <v>227</v>
      </c>
      <c r="L290" s="45"/>
      <c r="M290" s="233" t="s">
        <v>1</v>
      </c>
      <c r="N290" s="234" t="s">
        <v>44</v>
      </c>
      <c r="O290" s="92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5">
        <f>S290*H290</f>
        <v>0</v>
      </c>
      <c r="U290" s="236" t="s">
        <v>1</v>
      </c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7" t="s">
        <v>172</v>
      </c>
      <c r="AT290" s="237" t="s">
        <v>154</v>
      </c>
      <c r="AU290" s="237" t="s">
        <v>88</v>
      </c>
      <c r="AY290" s="18" t="s">
        <v>151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8" t="s">
        <v>86</v>
      </c>
      <c r="BK290" s="238">
        <f>ROUND(I290*H290,2)</f>
        <v>0</v>
      </c>
      <c r="BL290" s="18" t="s">
        <v>172</v>
      </c>
      <c r="BM290" s="237" t="s">
        <v>979</v>
      </c>
    </row>
    <row r="291" s="2" customFormat="1">
      <c r="A291" s="39"/>
      <c r="B291" s="40"/>
      <c r="C291" s="41"/>
      <c r="D291" s="239" t="s">
        <v>160</v>
      </c>
      <c r="E291" s="41"/>
      <c r="F291" s="240" t="s">
        <v>423</v>
      </c>
      <c r="G291" s="41"/>
      <c r="H291" s="41"/>
      <c r="I291" s="241"/>
      <c r="J291" s="41"/>
      <c r="K291" s="41"/>
      <c r="L291" s="45"/>
      <c r="M291" s="242"/>
      <c r="N291" s="243"/>
      <c r="O291" s="92"/>
      <c r="P291" s="92"/>
      <c r="Q291" s="92"/>
      <c r="R291" s="92"/>
      <c r="S291" s="92"/>
      <c r="T291" s="92"/>
      <c r="U291" s="93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160</v>
      </c>
      <c r="AU291" s="18" t="s">
        <v>88</v>
      </c>
    </row>
    <row r="292" s="2" customFormat="1">
      <c r="A292" s="39"/>
      <c r="B292" s="40"/>
      <c r="C292" s="41"/>
      <c r="D292" s="268" t="s">
        <v>229</v>
      </c>
      <c r="E292" s="41"/>
      <c r="F292" s="269" t="s">
        <v>425</v>
      </c>
      <c r="G292" s="41"/>
      <c r="H292" s="41"/>
      <c r="I292" s="241"/>
      <c r="J292" s="41"/>
      <c r="K292" s="41"/>
      <c r="L292" s="45"/>
      <c r="M292" s="242"/>
      <c r="N292" s="243"/>
      <c r="O292" s="92"/>
      <c r="P292" s="92"/>
      <c r="Q292" s="92"/>
      <c r="R292" s="92"/>
      <c r="S292" s="92"/>
      <c r="T292" s="92"/>
      <c r="U292" s="93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229</v>
      </c>
      <c r="AU292" s="18" t="s">
        <v>88</v>
      </c>
    </row>
    <row r="293" s="2" customFormat="1">
      <c r="A293" s="39"/>
      <c r="B293" s="40"/>
      <c r="C293" s="41"/>
      <c r="D293" s="239" t="s">
        <v>231</v>
      </c>
      <c r="E293" s="41"/>
      <c r="F293" s="270" t="s">
        <v>232</v>
      </c>
      <c r="G293" s="41"/>
      <c r="H293" s="41"/>
      <c r="I293" s="241"/>
      <c r="J293" s="41"/>
      <c r="K293" s="41"/>
      <c r="L293" s="45"/>
      <c r="M293" s="242"/>
      <c r="N293" s="243"/>
      <c r="O293" s="92"/>
      <c r="P293" s="92"/>
      <c r="Q293" s="92"/>
      <c r="R293" s="92"/>
      <c r="S293" s="92"/>
      <c r="T293" s="92"/>
      <c r="U293" s="93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231</v>
      </c>
      <c r="AU293" s="18" t="s">
        <v>88</v>
      </c>
    </row>
    <row r="294" s="2" customFormat="1" ht="24.15" customHeight="1">
      <c r="A294" s="39"/>
      <c r="B294" s="40"/>
      <c r="C294" s="226" t="s">
        <v>440</v>
      </c>
      <c r="D294" s="226" t="s">
        <v>154</v>
      </c>
      <c r="E294" s="227" t="s">
        <v>427</v>
      </c>
      <c r="F294" s="228" t="s">
        <v>980</v>
      </c>
      <c r="G294" s="229" t="s">
        <v>226</v>
      </c>
      <c r="H294" s="230">
        <v>1677.3699999999999</v>
      </c>
      <c r="I294" s="231"/>
      <c r="J294" s="232">
        <f>ROUND(I294*H294,2)</f>
        <v>0</v>
      </c>
      <c r="K294" s="228" t="s">
        <v>227</v>
      </c>
      <c r="L294" s="45"/>
      <c r="M294" s="233" t="s">
        <v>1</v>
      </c>
      <c r="N294" s="234" t="s">
        <v>44</v>
      </c>
      <c r="O294" s="92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5">
        <f>S294*H294</f>
        <v>0</v>
      </c>
      <c r="U294" s="236" t="s">
        <v>1</v>
      </c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7" t="s">
        <v>172</v>
      </c>
      <c r="AT294" s="237" t="s">
        <v>154</v>
      </c>
      <c r="AU294" s="237" t="s">
        <v>88</v>
      </c>
      <c r="AY294" s="18" t="s">
        <v>151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8" t="s">
        <v>86</v>
      </c>
      <c r="BK294" s="238">
        <f>ROUND(I294*H294,2)</f>
        <v>0</v>
      </c>
      <c r="BL294" s="18" t="s">
        <v>172</v>
      </c>
      <c r="BM294" s="237" t="s">
        <v>981</v>
      </c>
    </row>
    <row r="295" s="2" customFormat="1">
      <c r="A295" s="39"/>
      <c r="B295" s="40"/>
      <c r="C295" s="41"/>
      <c r="D295" s="239" t="s">
        <v>160</v>
      </c>
      <c r="E295" s="41"/>
      <c r="F295" s="240" t="s">
        <v>980</v>
      </c>
      <c r="G295" s="41"/>
      <c r="H295" s="41"/>
      <c r="I295" s="241"/>
      <c r="J295" s="41"/>
      <c r="K295" s="41"/>
      <c r="L295" s="45"/>
      <c r="M295" s="242"/>
      <c r="N295" s="243"/>
      <c r="O295" s="92"/>
      <c r="P295" s="92"/>
      <c r="Q295" s="92"/>
      <c r="R295" s="92"/>
      <c r="S295" s="92"/>
      <c r="T295" s="92"/>
      <c r="U295" s="93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160</v>
      </c>
      <c r="AU295" s="18" t="s">
        <v>88</v>
      </c>
    </row>
    <row r="296" s="2" customFormat="1">
      <c r="A296" s="39"/>
      <c r="B296" s="40"/>
      <c r="C296" s="41"/>
      <c r="D296" s="268" t="s">
        <v>229</v>
      </c>
      <c r="E296" s="41"/>
      <c r="F296" s="269" t="s">
        <v>430</v>
      </c>
      <c r="G296" s="41"/>
      <c r="H296" s="41"/>
      <c r="I296" s="241"/>
      <c r="J296" s="41"/>
      <c r="K296" s="41"/>
      <c r="L296" s="45"/>
      <c r="M296" s="242"/>
      <c r="N296" s="243"/>
      <c r="O296" s="92"/>
      <c r="P296" s="92"/>
      <c r="Q296" s="92"/>
      <c r="R296" s="92"/>
      <c r="S296" s="92"/>
      <c r="T296" s="92"/>
      <c r="U296" s="93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229</v>
      </c>
      <c r="AU296" s="18" t="s">
        <v>88</v>
      </c>
    </row>
    <row r="297" s="2" customFormat="1">
      <c r="A297" s="39"/>
      <c r="B297" s="40"/>
      <c r="C297" s="41"/>
      <c r="D297" s="239" t="s">
        <v>231</v>
      </c>
      <c r="E297" s="41"/>
      <c r="F297" s="270" t="s">
        <v>232</v>
      </c>
      <c r="G297" s="41"/>
      <c r="H297" s="41"/>
      <c r="I297" s="241"/>
      <c r="J297" s="41"/>
      <c r="K297" s="41"/>
      <c r="L297" s="45"/>
      <c r="M297" s="242"/>
      <c r="N297" s="243"/>
      <c r="O297" s="92"/>
      <c r="P297" s="92"/>
      <c r="Q297" s="92"/>
      <c r="R297" s="92"/>
      <c r="S297" s="92"/>
      <c r="T297" s="92"/>
      <c r="U297" s="93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231</v>
      </c>
      <c r="AU297" s="18" t="s">
        <v>88</v>
      </c>
    </row>
    <row r="298" s="13" customFormat="1">
      <c r="A298" s="13"/>
      <c r="B298" s="244"/>
      <c r="C298" s="245"/>
      <c r="D298" s="239" t="s">
        <v>161</v>
      </c>
      <c r="E298" s="246" t="s">
        <v>1</v>
      </c>
      <c r="F298" s="247" t="s">
        <v>982</v>
      </c>
      <c r="G298" s="245"/>
      <c r="H298" s="248">
        <v>1677.3699999999999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2"/>
      <c r="U298" s="25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4" t="s">
        <v>161</v>
      </c>
      <c r="AU298" s="254" t="s">
        <v>88</v>
      </c>
      <c r="AV298" s="13" t="s">
        <v>88</v>
      </c>
      <c r="AW298" s="13" t="s">
        <v>35</v>
      </c>
      <c r="AX298" s="13" t="s">
        <v>86</v>
      </c>
      <c r="AY298" s="254" t="s">
        <v>151</v>
      </c>
    </row>
    <row r="299" s="12" customFormat="1" ht="22.8" customHeight="1">
      <c r="A299" s="12"/>
      <c r="B299" s="210"/>
      <c r="C299" s="211"/>
      <c r="D299" s="212" t="s">
        <v>78</v>
      </c>
      <c r="E299" s="224" t="s">
        <v>167</v>
      </c>
      <c r="F299" s="224" t="s">
        <v>432</v>
      </c>
      <c r="G299" s="211"/>
      <c r="H299" s="211"/>
      <c r="I299" s="214"/>
      <c r="J299" s="225">
        <f>BK299</f>
        <v>0</v>
      </c>
      <c r="K299" s="211"/>
      <c r="L299" s="216"/>
      <c r="M299" s="217"/>
      <c r="N299" s="218"/>
      <c r="O299" s="218"/>
      <c r="P299" s="219">
        <f>SUM(P300:P305)</f>
        <v>0</v>
      </c>
      <c r="Q299" s="218"/>
      <c r="R299" s="219">
        <f>SUM(R300:R305)</f>
        <v>0</v>
      </c>
      <c r="S299" s="218"/>
      <c r="T299" s="219">
        <f>SUM(T300:T305)</f>
        <v>0</v>
      </c>
      <c r="U299" s="220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1" t="s">
        <v>86</v>
      </c>
      <c r="AT299" s="222" t="s">
        <v>78</v>
      </c>
      <c r="AU299" s="222" t="s">
        <v>86</v>
      </c>
      <c r="AY299" s="221" t="s">
        <v>151</v>
      </c>
      <c r="BK299" s="223">
        <f>SUM(BK300:BK305)</f>
        <v>0</v>
      </c>
    </row>
    <row r="300" s="2" customFormat="1" ht="24.15" customHeight="1">
      <c r="A300" s="39"/>
      <c r="B300" s="40"/>
      <c r="C300" s="226" t="s">
        <v>444</v>
      </c>
      <c r="D300" s="226" t="s">
        <v>154</v>
      </c>
      <c r="E300" s="227" t="s">
        <v>983</v>
      </c>
      <c r="F300" s="228" t="s">
        <v>984</v>
      </c>
      <c r="G300" s="229" t="s">
        <v>582</v>
      </c>
      <c r="H300" s="230">
        <v>60</v>
      </c>
      <c r="I300" s="231"/>
      <c r="J300" s="232">
        <f>ROUND(I300*H300,2)</f>
        <v>0</v>
      </c>
      <c r="K300" s="228" t="s">
        <v>1</v>
      </c>
      <c r="L300" s="45"/>
      <c r="M300" s="233" t="s">
        <v>1</v>
      </c>
      <c r="N300" s="234" t="s">
        <v>44</v>
      </c>
      <c r="O300" s="92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5">
        <f>S300*H300</f>
        <v>0</v>
      </c>
      <c r="U300" s="236" t="s">
        <v>1</v>
      </c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7" t="s">
        <v>172</v>
      </c>
      <c r="AT300" s="237" t="s">
        <v>154</v>
      </c>
      <c r="AU300" s="237" t="s">
        <v>88</v>
      </c>
      <c r="AY300" s="18" t="s">
        <v>151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8" t="s">
        <v>86</v>
      </c>
      <c r="BK300" s="238">
        <f>ROUND(I300*H300,2)</f>
        <v>0</v>
      </c>
      <c r="BL300" s="18" t="s">
        <v>172</v>
      </c>
      <c r="BM300" s="237" t="s">
        <v>985</v>
      </c>
    </row>
    <row r="301" s="2" customFormat="1">
      <c r="A301" s="39"/>
      <c r="B301" s="40"/>
      <c r="C301" s="41"/>
      <c r="D301" s="239" t="s">
        <v>160</v>
      </c>
      <c r="E301" s="41"/>
      <c r="F301" s="240" t="s">
        <v>984</v>
      </c>
      <c r="G301" s="41"/>
      <c r="H301" s="41"/>
      <c r="I301" s="241"/>
      <c r="J301" s="41"/>
      <c r="K301" s="41"/>
      <c r="L301" s="45"/>
      <c r="M301" s="242"/>
      <c r="N301" s="243"/>
      <c r="O301" s="92"/>
      <c r="P301" s="92"/>
      <c r="Q301" s="92"/>
      <c r="R301" s="92"/>
      <c r="S301" s="92"/>
      <c r="T301" s="92"/>
      <c r="U301" s="93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160</v>
      </c>
      <c r="AU301" s="18" t="s">
        <v>88</v>
      </c>
    </row>
    <row r="302" s="2" customFormat="1">
      <c r="A302" s="39"/>
      <c r="B302" s="40"/>
      <c r="C302" s="41"/>
      <c r="D302" s="239" t="s">
        <v>231</v>
      </c>
      <c r="E302" s="41"/>
      <c r="F302" s="270" t="s">
        <v>232</v>
      </c>
      <c r="G302" s="41"/>
      <c r="H302" s="41"/>
      <c r="I302" s="241"/>
      <c r="J302" s="41"/>
      <c r="K302" s="41"/>
      <c r="L302" s="45"/>
      <c r="M302" s="242"/>
      <c r="N302" s="243"/>
      <c r="O302" s="92"/>
      <c r="P302" s="92"/>
      <c r="Q302" s="92"/>
      <c r="R302" s="92"/>
      <c r="S302" s="92"/>
      <c r="T302" s="92"/>
      <c r="U302" s="93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231</v>
      </c>
      <c r="AU302" s="18" t="s">
        <v>88</v>
      </c>
    </row>
    <row r="303" s="14" customFormat="1">
      <c r="A303" s="14"/>
      <c r="B303" s="255"/>
      <c r="C303" s="256"/>
      <c r="D303" s="239" t="s">
        <v>161</v>
      </c>
      <c r="E303" s="257" t="s">
        <v>1</v>
      </c>
      <c r="F303" s="258" t="s">
        <v>986</v>
      </c>
      <c r="G303" s="256"/>
      <c r="H303" s="257" t="s">
        <v>1</v>
      </c>
      <c r="I303" s="259"/>
      <c r="J303" s="256"/>
      <c r="K303" s="256"/>
      <c r="L303" s="260"/>
      <c r="M303" s="261"/>
      <c r="N303" s="262"/>
      <c r="O303" s="262"/>
      <c r="P303" s="262"/>
      <c r="Q303" s="262"/>
      <c r="R303" s="262"/>
      <c r="S303" s="262"/>
      <c r="T303" s="262"/>
      <c r="U303" s="263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161</v>
      </c>
      <c r="AU303" s="264" t="s">
        <v>88</v>
      </c>
      <c r="AV303" s="14" t="s">
        <v>86</v>
      </c>
      <c r="AW303" s="14" t="s">
        <v>35</v>
      </c>
      <c r="AX303" s="14" t="s">
        <v>79</v>
      </c>
      <c r="AY303" s="264" t="s">
        <v>151</v>
      </c>
    </row>
    <row r="304" s="14" customFormat="1">
      <c r="A304" s="14"/>
      <c r="B304" s="255"/>
      <c r="C304" s="256"/>
      <c r="D304" s="239" t="s">
        <v>161</v>
      </c>
      <c r="E304" s="257" t="s">
        <v>1</v>
      </c>
      <c r="F304" s="258" t="s">
        <v>987</v>
      </c>
      <c r="G304" s="256"/>
      <c r="H304" s="257" t="s">
        <v>1</v>
      </c>
      <c r="I304" s="259"/>
      <c r="J304" s="256"/>
      <c r="K304" s="256"/>
      <c r="L304" s="260"/>
      <c r="M304" s="261"/>
      <c r="N304" s="262"/>
      <c r="O304" s="262"/>
      <c r="P304" s="262"/>
      <c r="Q304" s="262"/>
      <c r="R304" s="262"/>
      <c r="S304" s="262"/>
      <c r="T304" s="262"/>
      <c r="U304" s="263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4" t="s">
        <v>161</v>
      </c>
      <c r="AU304" s="264" t="s">
        <v>88</v>
      </c>
      <c r="AV304" s="14" t="s">
        <v>86</v>
      </c>
      <c r="AW304" s="14" t="s">
        <v>35</v>
      </c>
      <c r="AX304" s="14" t="s">
        <v>79</v>
      </c>
      <c r="AY304" s="264" t="s">
        <v>151</v>
      </c>
    </row>
    <row r="305" s="13" customFormat="1">
      <c r="A305" s="13"/>
      <c r="B305" s="244"/>
      <c r="C305" s="245"/>
      <c r="D305" s="239" t="s">
        <v>161</v>
      </c>
      <c r="E305" s="246" t="s">
        <v>1</v>
      </c>
      <c r="F305" s="247" t="s">
        <v>624</v>
      </c>
      <c r="G305" s="245"/>
      <c r="H305" s="248">
        <v>60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2"/>
      <c r="U305" s="25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4" t="s">
        <v>161</v>
      </c>
      <c r="AU305" s="254" t="s">
        <v>88</v>
      </c>
      <c r="AV305" s="13" t="s">
        <v>88</v>
      </c>
      <c r="AW305" s="13" t="s">
        <v>35</v>
      </c>
      <c r="AX305" s="13" t="s">
        <v>86</v>
      </c>
      <c r="AY305" s="254" t="s">
        <v>151</v>
      </c>
    </row>
    <row r="306" s="12" customFormat="1" ht="22.8" customHeight="1">
      <c r="A306" s="12"/>
      <c r="B306" s="210"/>
      <c r="C306" s="211"/>
      <c r="D306" s="212" t="s">
        <v>78</v>
      </c>
      <c r="E306" s="224" t="s">
        <v>172</v>
      </c>
      <c r="F306" s="224" t="s">
        <v>455</v>
      </c>
      <c r="G306" s="211"/>
      <c r="H306" s="211"/>
      <c r="I306" s="214"/>
      <c r="J306" s="225">
        <f>BK306</f>
        <v>0</v>
      </c>
      <c r="K306" s="211"/>
      <c r="L306" s="216"/>
      <c r="M306" s="217"/>
      <c r="N306" s="218"/>
      <c r="O306" s="218"/>
      <c r="P306" s="219">
        <f>SUM(P307:P336)</f>
        <v>0</v>
      </c>
      <c r="Q306" s="218"/>
      <c r="R306" s="219">
        <f>SUM(R307:R336)</f>
        <v>305.65873962000001</v>
      </c>
      <c r="S306" s="218"/>
      <c r="T306" s="219">
        <f>SUM(T307:T336)</f>
        <v>0</v>
      </c>
      <c r="U306" s="220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1" t="s">
        <v>86</v>
      </c>
      <c r="AT306" s="222" t="s">
        <v>78</v>
      </c>
      <c r="AU306" s="222" t="s">
        <v>86</v>
      </c>
      <c r="AY306" s="221" t="s">
        <v>151</v>
      </c>
      <c r="BK306" s="223">
        <f>SUM(BK307:BK336)</f>
        <v>0</v>
      </c>
    </row>
    <row r="307" s="2" customFormat="1" ht="24.15" customHeight="1">
      <c r="A307" s="39"/>
      <c r="B307" s="40"/>
      <c r="C307" s="226" t="s">
        <v>451</v>
      </c>
      <c r="D307" s="226" t="s">
        <v>154</v>
      </c>
      <c r="E307" s="227" t="s">
        <v>457</v>
      </c>
      <c r="F307" s="228" t="s">
        <v>458</v>
      </c>
      <c r="G307" s="229" t="s">
        <v>226</v>
      </c>
      <c r="H307" s="230">
        <v>1507.857</v>
      </c>
      <c r="I307" s="231"/>
      <c r="J307" s="232">
        <f>ROUND(I307*H307,2)</f>
        <v>0</v>
      </c>
      <c r="K307" s="228" t="s">
        <v>227</v>
      </c>
      <c r="L307" s="45"/>
      <c r="M307" s="233" t="s">
        <v>1</v>
      </c>
      <c r="N307" s="234" t="s">
        <v>44</v>
      </c>
      <c r="O307" s="92"/>
      <c r="P307" s="235">
        <f>O307*H307</f>
        <v>0</v>
      </c>
      <c r="Q307" s="235">
        <v>0.20266000000000001</v>
      </c>
      <c r="R307" s="235">
        <f>Q307*H307</f>
        <v>305.58229962000001</v>
      </c>
      <c r="S307" s="235">
        <v>0</v>
      </c>
      <c r="T307" s="235">
        <f>S307*H307</f>
        <v>0</v>
      </c>
      <c r="U307" s="236" t="s">
        <v>1</v>
      </c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7" t="s">
        <v>172</v>
      </c>
      <c r="AT307" s="237" t="s">
        <v>154</v>
      </c>
      <c r="AU307" s="237" t="s">
        <v>88</v>
      </c>
      <c r="AY307" s="18" t="s">
        <v>151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8" t="s">
        <v>86</v>
      </c>
      <c r="BK307" s="238">
        <f>ROUND(I307*H307,2)</f>
        <v>0</v>
      </c>
      <c r="BL307" s="18" t="s">
        <v>172</v>
      </c>
      <c r="BM307" s="237" t="s">
        <v>988</v>
      </c>
    </row>
    <row r="308" s="2" customFormat="1">
      <c r="A308" s="39"/>
      <c r="B308" s="40"/>
      <c r="C308" s="41"/>
      <c r="D308" s="239" t="s">
        <v>160</v>
      </c>
      <c r="E308" s="41"/>
      <c r="F308" s="240" t="s">
        <v>458</v>
      </c>
      <c r="G308" s="41"/>
      <c r="H308" s="41"/>
      <c r="I308" s="241"/>
      <c r="J308" s="41"/>
      <c r="K308" s="41"/>
      <c r="L308" s="45"/>
      <c r="M308" s="242"/>
      <c r="N308" s="243"/>
      <c r="O308" s="92"/>
      <c r="P308" s="92"/>
      <c r="Q308" s="92"/>
      <c r="R308" s="92"/>
      <c r="S308" s="92"/>
      <c r="T308" s="92"/>
      <c r="U308" s="93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160</v>
      </c>
      <c r="AU308" s="18" t="s">
        <v>88</v>
      </c>
    </row>
    <row r="309" s="2" customFormat="1">
      <c r="A309" s="39"/>
      <c r="B309" s="40"/>
      <c r="C309" s="41"/>
      <c r="D309" s="268" t="s">
        <v>229</v>
      </c>
      <c r="E309" s="41"/>
      <c r="F309" s="269" t="s">
        <v>460</v>
      </c>
      <c r="G309" s="41"/>
      <c r="H309" s="41"/>
      <c r="I309" s="241"/>
      <c r="J309" s="41"/>
      <c r="K309" s="41"/>
      <c r="L309" s="45"/>
      <c r="M309" s="242"/>
      <c r="N309" s="243"/>
      <c r="O309" s="92"/>
      <c r="P309" s="92"/>
      <c r="Q309" s="92"/>
      <c r="R309" s="92"/>
      <c r="S309" s="92"/>
      <c r="T309" s="92"/>
      <c r="U309" s="93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229</v>
      </c>
      <c r="AU309" s="18" t="s">
        <v>88</v>
      </c>
    </row>
    <row r="310" s="2" customFormat="1">
      <c r="A310" s="39"/>
      <c r="B310" s="40"/>
      <c r="C310" s="41"/>
      <c r="D310" s="239" t="s">
        <v>231</v>
      </c>
      <c r="E310" s="41"/>
      <c r="F310" s="270" t="s">
        <v>232</v>
      </c>
      <c r="G310" s="41"/>
      <c r="H310" s="41"/>
      <c r="I310" s="241"/>
      <c r="J310" s="41"/>
      <c r="K310" s="41"/>
      <c r="L310" s="45"/>
      <c r="M310" s="242"/>
      <c r="N310" s="243"/>
      <c r="O310" s="92"/>
      <c r="P310" s="92"/>
      <c r="Q310" s="92"/>
      <c r="R310" s="92"/>
      <c r="S310" s="92"/>
      <c r="T310" s="92"/>
      <c r="U310" s="93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231</v>
      </c>
      <c r="AU310" s="18" t="s">
        <v>88</v>
      </c>
    </row>
    <row r="311" s="14" customFormat="1">
      <c r="A311" s="14"/>
      <c r="B311" s="255"/>
      <c r="C311" s="256"/>
      <c r="D311" s="239" t="s">
        <v>161</v>
      </c>
      <c r="E311" s="257" t="s">
        <v>1</v>
      </c>
      <c r="F311" s="258" t="s">
        <v>989</v>
      </c>
      <c r="G311" s="256"/>
      <c r="H311" s="257" t="s">
        <v>1</v>
      </c>
      <c r="I311" s="259"/>
      <c r="J311" s="256"/>
      <c r="K311" s="256"/>
      <c r="L311" s="260"/>
      <c r="M311" s="261"/>
      <c r="N311" s="262"/>
      <c r="O311" s="262"/>
      <c r="P311" s="262"/>
      <c r="Q311" s="262"/>
      <c r="R311" s="262"/>
      <c r="S311" s="262"/>
      <c r="T311" s="262"/>
      <c r="U311" s="263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4" t="s">
        <v>161</v>
      </c>
      <c r="AU311" s="264" t="s">
        <v>88</v>
      </c>
      <c r="AV311" s="14" t="s">
        <v>86</v>
      </c>
      <c r="AW311" s="14" t="s">
        <v>35</v>
      </c>
      <c r="AX311" s="14" t="s">
        <v>79</v>
      </c>
      <c r="AY311" s="264" t="s">
        <v>151</v>
      </c>
    </row>
    <row r="312" s="13" customFormat="1">
      <c r="A312" s="13"/>
      <c r="B312" s="244"/>
      <c r="C312" s="245"/>
      <c r="D312" s="239" t="s">
        <v>161</v>
      </c>
      <c r="E312" s="246" t="s">
        <v>1</v>
      </c>
      <c r="F312" s="247" t="s">
        <v>990</v>
      </c>
      <c r="G312" s="245"/>
      <c r="H312" s="248">
        <v>652.39700000000005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2"/>
      <c r="U312" s="25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161</v>
      </c>
      <c r="AU312" s="254" t="s">
        <v>88</v>
      </c>
      <c r="AV312" s="13" t="s">
        <v>88</v>
      </c>
      <c r="AW312" s="13" t="s">
        <v>35</v>
      </c>
      <c r="AX312" s="13" t="s">
        <v>79</v>
      </c>
      <c r="AY312" s="254" t="s">
        <v>151</v>
      </c>
    </row>
    <row r="313" s="13" customFormat="1">
      <c r="A313" s="13"/>
      <c r="B313" s="244"/>
      <c r="C313" s="245"/>
      <c r="D313" s="239" t="s">
        <v>161</v>
      </c>
      <c r="E313" s="246" t="s">
        <v>1</v>
      </c>
      <c r="F313" s="247" t="s">
        <v>991</v>
      </c>
      <c r="G313" s="245"/>
      <c r="H313" s="248">
        <v>476.327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2"/>
      <c r="U313" s="25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161</v>
      </c>
      <c r="AU313" s="254" t="s">
        <v>88</v>
      </c>
      <c r="AV313" s="13" t="s">
        <v>88</v>
      </c>
      <c r="AW313" s="13" t="s">
        <v>35</v>
      </c>
      <c r="AX313" s="13" t="s">
        <v>79</v>
      </c>
      <c r="AY313" s="254" t="s">
        <v>151</v>
      </c>
    </row>
    <row r="314" s="13" customFormat="1">
      <c r="A314" s="13"/>
      <c r="B314" s="244"/>
      <c r="C314" s="245"/>
      <c r="D314" s="239" t="s">
        <v>161</v>
      </c>
      <c r="E314" s="246" t="s">
        <v>1</v>
      </c>
      <c r="F314" s="247" t="s">
        <v>992</v>
      </c>
      <c r="G314" s="245"/>
      <c r="H314" s="248">
        <v>19.908000000000001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2"/>
      <c r="U314" s="25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4" t="s">
        <v>161</v>
      </c>
      <c r="AU314" s="254" t="s">
        <v>88</v>
      </c>
      <c r="AV314" s="13" t="s">
        <v>88</v>
      </c>
      <c r="AW314" s="13" t="s">
        <v>35</v>
      </c>
      <c r="AX314" s="13" t="s">
        <v>79</v>
      </c>
      <c r="AY314" s="254" t="s">
        <v>151</v>
      </c>
    </row>
    <row r="315" s="13" customFormat="1">
      <c r="A315" s="13"/>
      <c r="B315" s="244"/>
      <c r="C315" s="245"/>
      <c r="D315" s="239" t="s">
        <v>161</v>
      </c>
      <c r="E315" s="246" t="s">
        <v>1</v>
      </c>
      <c r="F315" s="247" t="s">
        <v>993</v>
      </c>
      <c r="G315" s="245"/>
      <c r="H315" s="248">
        <v>12.349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2"/>
      <c r="U315" s="25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161</v>
      </c>
      <c r="AU315" s="254" t="s">
        <v>88</v>
      </c>
      <c r="AV315" s="13" t="s">
        <v>88</v>
      </c>
      <c r="AW315" s="13" t="s">
        <v>35</v>
      </c>
      <c r="AX315" s="13" t="s">
        <v>79</v>
      </c>
      <c r="AY315" s="254" t="s">
        <v>151</v>
      </c>
    </row>
    <row r="316" s="13" customFormat="1">
      <c r="A316" s="13"/>
      <c r="B316" s="244"/>
      <c r="C316" s="245"/>
      <c r="D316" s="239" t="s">
        <v>161</v>
      </c>
      <c r="E316" s="246" t="s">
        <v>1</v>
      </c>
      <c r="F316" s="247" t="s">
        <v>889</v>
      </c>
      <c r="G316" s="245"/>
      <c r="H316" s="248">
        <v>148.93100000000001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2"/>
      <c r="U316" s="25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161</v>
      </c>
      <c r="AU316" s="254" t="s">
        <v>88</v>
      </c>
      <c r="AV316" s="13" t="s">
        <v>88</v>
      </c>
      <c r="AW316" s="13" t="s">
        <v>35</v>
      </c>
      <c r="AX316" s="13" t="s">
        <v>79</v>
      </c>
      <c r="AY316" s="254" t="s">
        <v>151</v>
      </c>
    </row>
    <row r="317" s="13" customFormat="1">
      <c r="A317" s="13"/>
      <c r="B317" s="244"/>
      <c r="C317" s="245"/>
      <c r="D317" s="239" t="s">
        <v>161</v>
      </c>
      <c r="E317" s="246" t="s">
        <v>1</v>
      </c>
      <c r="F317" s="247" t="s">
        <v>994</v>
      </c>
      <c r="G317" s="245"/>
      <c r="H317" s="248">
        <v>30.219999999999999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2"/>
      <c r="U317" s="25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161</v>
      </c>
      <c r="AU317" s="254" t="s">
        <v>88</v>
      </c>
      <c r="AV317" s="13" t="s">
        <v>88</v>
      </c>
      <c r="AW317" s="13" t="s">
        <v>35</v>
      </c>
      <c r="AX317" s="13" t="s">
        <v>79</v>
      </c>
      <c r="AY317" s="254" t="s">
        <v>151</v>
      </c>
    </row>
    <row r="318" s="13" customFormat="1">
      <c r="A318" s="13"/>
      <c r="B318" s="244"/>
      <c r="C318" s="245"/>
      <c r="D318" s="239" t="s">
        <v>161</v>
      </c>
      <c r="E318" s="246" t="s">
        <v>1</v>
      </c>
      <c r="F318" s="247" t="s">
        <v>995</v>
      </c>
      <c r="G318" s="245"/>
      <c r="H318" s="248">
        <v>19.305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2"/>
      <c r="U318" s="25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161</v>
      </c>
      <c r="AU318" s="254" t="s">
        <v>88</v>
      </c>
      <c r="AV318" s="13" t="s">
        <v>88</v>
      </c>
      <c r="AW318" s="13" t="s">
        <v>35</v>
      </c>
      <c r="AX318" s="13" t="s">
        <v>79</v>
      </c>
      <c r="AY318" s="254" t="s">
        <v>151</v>
      </c>
    </row>
    <row r="319" s="13" customFormat="1">
      <c r="A319" s="13"/>
      <c r="B319" s="244"/>
      <c r="C319" s="245"/>
      <c r="D319" s="239" t="s">
        <v>161</v>
      </c>
      <c r="E319" s="246" t="s">
        <v>1</v>
      </c>
      <c r="F319" s="247" t="s">
        <v>996</v>
      </c>
      <c r="G319" s="245"/>
      <c r="H319" s="248">
        <v>17.940999999999999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2"/>
      <c r="U319" s="25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161</v>
      </c>
      <c r="AU319" s="254" t="s">
        <v>88</v>
      </c>
      <c r="AV319" s="13" t="s">
        <v>88</v>
      </c>
      <c r="AW319" s="13" t="s">
        <v>35</v>
      </c>
      <c r="AX319" s="13" t="s">
        <v>79</v>
      </c>
      <c r="AY319" s="254" t="s">
        <v>151</v>
      </c>
    </row>
    <row r="320" s="13" customFormat="1">
      <c r="A320" s="13"/>
      <c r="B320" s="244"/>
      <c r="C320" s="245"/>
      <c r="D320" s="239" t="s">
        <v>161</v>
      </c>
      <c r="E320" s="246" t="s">
        <v>1</v>
      </c>
      <c r="F320" s="247" t="s">
        <v>997</v>
      </c>
      <c r="G320" s="245"/>
      <c r="H320" s="248">
        <v>8.4280000000000008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2"/>
      <c r="U320" s="25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4" t="s">
        <v>161</v>
      </c>
      <c r="AU320" s="254" t="s">
        <v>88</v>
      </c>
      <c r="AV320" s="13" t="s">
        <v>88</v>
      </c>
      <c r="AW320" s="13" t="s">
        <v>35</v>
      </c>
      <c r="AX320" s="13" t="s">
        <v>79</v>
      </c>
      <c r="AY320" s="254" t="s">
        <v>151</v>
      </c>
    </row>
    <row r="321" s="16" customFormat="1">
      <c r="A321" s="16"/>
      <c r="B321" s="282"/>
      <c r="C321" s="283"/>
      <c r="D321" s="239" t="s">
        <v>161</v>
      </c>
      <c r="E321" s="284" t="s">
        <v>1</v>
      </c>
      <c r="F321" s="285" t="s">
        <v>268</v>
      </c>
      <c r="G321" s="283"/>
      <c r="H321" s="286">
        <v>1385.8060000000003</v>
      </c>
      <c r="I321" s="287"/>
      <c r="J321" s="283"/>
      <c r="K321" s="283"/>
      <c r="L321" s="288"/>
      <c r="M321" s="289"/>
      <c r="N321" s="290"/>
      <c r="O321" s="290"/>
      <c r="P321" s="290"/>
      <c r="Q321" s="290"/>
      <c r="R321" s="290"/>
      <c r="S321" s="290"/>
      <c r="T321" s="290"/>
      <c r="U321" s="291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92" t="s">
        <v>161</v>
      </c>
      <c r="AU321" s="292" t="s">
        <v>88</v>
      </c>
      <c r="AV321" s="16" t="s">
        <v>167</v>
      </c>
      <c r="AW321" s="16" t="s">
        <v>35</v>
      </c>
      <c r="AX321" s="16" t="s">
        <v>79</v>
      </c>
      <c r="AY321" s="292" t="s">
        <v>151</v>
      </c>
    </row>
    <row r="322" s="14" customFormat="1">
      <c r="A322" s="14"/>
      <c r="B322" s="255"/>
      <c r="C322" s="256"/>
      <c r="D322" s="239" t="s">
        <v>161</v>
      </c>
      <c r="E322" s="257" t="s">
        <v>1</v>
      </c>
      <c r="F322" s="258" t="s">
        <v>998</v>
      </c>
      <c r="G322" s="256"/>
      <c r="H322" s="257" t="s">
        <v>1</v>
      </c>
      <c r="I322" s="259"/>
      <c r="J322" s="256"/>
      <c r="K322" s="256"/>
      <c r="L322" s="260"/>
      <c r="M322" s="261"/>
      <c r="N322" s="262"/>
      <c r="O322" s="262"/>
      <c r="P322" s="262"/>
      <c r="Q322" s="262"/>
      <c r="R322" s="262"/>
      <c r="S322" s="262"/>
      <c r="T322" s="262"/>
      <c r="U322" s="263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4" t="s">
        <v>161</v>
      </c>
      <c r="AU322" s="264" t="s">
        <v>88</v>
      </c>
      <c r="AV322" s="14" t="s">
        <v>86</v>
      </c>
      <c r="AW322" s="14" t="s">
        <v>35</v>
      </c>
      <c r="AX322" s="14" t="s">
        <v>79</v>
      </c>
      <c r="AY322" s="264" t="s">
        <v>151</v>
      </c>
    </row>
    <row r="323" s="13" customFormat="1">
      <c r="A323" s="13"/>
      <c r="B323" s="244"/>
      <c r="C323" s="245"/>
      <c r="D323" s="239" t="s">
        <v>161</v>
      </c>
      <c r="E323" s="246" t="s">
        <v>1</v>
      </c>
      <c r="F323" s="247" t="s">
        <v>999</v>
      </c>
      <c r="G323" s="245"/>
      <c r="H323" s="248">
        <v>70.025999999999996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2"/>
      <c r="U323" s="25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4" t="s">
        <v>161</v>
      </c>
      <c r="AU323" s="254" t="s">
        <v>88</v>
      </c>
      <c r="AV323" s="13" t="s">
        <v>88</v>
      </c>
      <c r="AW323" s="13" t="s">
        <v>35</v>
      </c>
      <c r="AX323" s="13" t="s">
        <v>79</v>
      </c>
      <c r="AY323" s="254" t="s">
        <v>151</v>
      </c>
    </row>
    <row r="324" s="13" customFormat="1">
      <c r="A324" s="13"/>
      <c r="B324" s="244"/>
      <c r="C324" s="245"/>
      <c r="D324" s="239" t="s">
        <v>161</v>
      </c>
      <c r="E324" s="246" t="s">
        <v>1</v>
      </c>
      <c r="F324" s="247" t="s">
        <v>1000</v>
      </c>
      <c r="G324" s="245"/>
      <c r="H324" s="248">
        <v>21.902000000000001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2"/>
      <c r="U324" s="25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161</v>
      </c>
      <c r="AU324" s="254" t="s">
        <v>88</v>
      </c>
      <c r="AV324" s="13" t="s">
        <v>88</v>
      </c>
      <c r="AW324" s="13" t="s">
        <v>35</v>
      </c>
      <c r="AX324" s="13" t="s">
        <v>79</v>
      </c>
      <c r="AY324" s="254" t="s">
        <v>151</v>
      </c>
    </row>
    <row r="325" s="13" customFormat="1">
      <c r="A325" s="13"/>
      <c r="B325" s="244"/>
      <c r="C325" s="245"/>
      <c r="D325" s="239" t="s">
        <v>161</v>
      </c>
      <c r="E325" s="246" t="s">
        <v>1</v>
      </c>
      <c r="F325" s="247" t="s">
        <v>1001</v>
      </c>
      <c r="G325" s="245"/>
      <c r="H325" s="248">
        <v>30.123000000000001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2"/>
      <c r="U325" s="25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161</v>
      </c>
      <c r="AU325" s="254" t="s">
        <v>88</v>
      </c>
      <c r="AV325" s="13" t="s">
        <v>88</v>
      </c>
      <c r="AW325" s="13" t="s">
        <v>35</v>
      </c>
      <c r="AX325" s="13" t="s">
        <v>79</v>
      </c>
      <c r="AY325" s="254" t="s">
        <v>151</v>
      </c>
    </row>
    <row r="326" s="16" customFormat="1">
      <c r="A326" s="16"/>
      <c r="B326" s="282"/>
      <c r="C326" s="283"/>
      <c r="D326" s="239" t="s">
        <v>161</v>
      </c>
      <c r="E326" s="284" t="s">
        <v>1</v>
      </c>
      <c r="F326" s="285" t="s">
        <v>268</v>
      </c>
      <c r="G326" s="283"/>
      <c r="H326" s="286">
        <v>122.051</v>
      </c>
      <c r="I326" s="287"/>
      <c r="J326" s="283"/>
      <c r="K326" s="283"/>
      <c r="L326" s="288"/>
      <c r="M326" s="289"/>
      <c r="N326" s="290"/>
      <c r="O326" s="290"/>
      <c r="P326" s="290"/>
      <c r="Q326" s="290"/>
      <c r="R326" s="290"/>
      <c r="S326" s="290"/>
      <c r="T326" s="290"/>
      <c r="U326" s="291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92" t="s">
        <v>161</v>
      </c>
      <c r="AU326" s="292" t="s">
        <v>88</v>
      </c>
      <c r="AV326" s="16" t="s">
        <v>167</v>
      </c>
      <c r="AW326" s="16" t="s">
        <v>35</v>
      </c>
      <c r="AX326" s="16" t="s">
        <v>79</v>
      </c>
      <c r="AY326" s="292" t="s">
        <v>151</v>
      </c>
    </row>
    <row r="327" s="15" customFormat="1">
      <c r="A327" s="15"/>
      <c r="B327" s="271"/>
      <c r="C327" s="272"/>
      <c r="D327" s="239" t="s">
        <v>161</v>
      </c>
      <c r="E327" s="273" t="s">
        <v>1</v>
      </c>
      <c r="F327" s="274" t="s">
        <v>236</v>
      </c>
      <c r="G327" s="272"/>
      <c r="H327" s="275">
        <v>1507.8570000000004</v>
      </c>
      <c r="I327" s="276"/>
      <c r="J327" s="272"/>
      <c r="K327" s="272"/>
      <c r="L327" s="277"/>
      <c r="M327" s="278"/>
      <c r="N327" s="279"/>
      <c r="O327" s="279"/>
      <c r="P327" s="279"/>
      <c r="Q327" s="279"/>
      <c r="R327" s="279"/>
      <c r="S327" s="279"/>
      <c r="T327" s="279"/>
      <c r="U327" s="280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1" t="s">
        <v>161</v>
      </c>
      <c r="AU327" s="281" t="s">
        <v>88</v>
      </c>
      <c r="AV327" s="15" t="s">
        <v>172</v>
      </c>
      <c r="AW327" s="15" t="s">
        <v>35</v>
      </c>
      <c r="AX327" s="15" t="s">
        <v>86</v>
      </c>
      <c r="AY327" s="281" t="s">
        <v>151</v>
      </c>
    </row>
    <row r="328" s="2" customFormat="1" ht="16.5" customHeight="1">
      <c r="A328" s="39"/>
      <c r="B328" s="40"/>
      <c r="C328" s="226" t="s">
        <v>456</v>
      </c>
      <c r="D328" s="226" t="s">
        <v>154</v>
      </c>
      <c r="E328" s="227" t="s">
        <v>473</v>
      </c>
      <c r="F328" s="228" t="s">
        <v>474</v>
      </c>
      <c r="G328" s="229" t="s">
        <v>320</v>
      </c>
      <c r="H328" s="230">
        <v>3.1200000000000001</v>
      </c>
      <c r="I328" s="231"/>
      <c r="J328" s="232">
        <f>ROUND(I328*H328,2)</f>
        <v>0</v>
      </c>
      <c r="K328" s="228" t="s">
        <v>227</v>
      </c>
      <c r="L328" s="45"/>
      <c r="M328" s="233" t="s">
        <v>1</v>
      </c>
      <c r="N328" s="234" t="s">
        <v>44</v>
      </c>
      <c r="O328" s="92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5">
        <f>S328*H328</f>
        <v>0</v>
      </c>
      <c r="U328" s="236" t="s">
        <v>1</v>
      </c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7" t="s">
        <v>172</v>
      </c>
      <c r="AT328" s="237" t="s">
        <v>154</v>
      </c>
      <c r="AU328" s="237" t="s">
        <v>88</v>
      </c>
      <c r="AY328" s="18" t="s">
        <v>151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8" t="s">
        <v>86</v>
      </c>
      <c r="BK328" s="238">
        <f>ROUND(I328*H328,2)</f>
        <v>0</v>
      </c>
      <c r="BL328" s="18" t="s">
        <v>172</v>
      </c>
      <c r="BM328" s="237" t="s">
        <v>1002</v>
      </c>
    </row>
    <row r="329" s="2" customFormat="1">
      <c r="A329" s="39"/>
      <c r="B329" s="40"/>
      <c r="C329" s="41"/>
      <c r="D329" s="239" t="s">
        <v>160</v>
      </c>
      <c r="E329" s="41"/>
      <c r="F329" s="240" t="s">
        <v>474</v>
      </c>
      <c r="G329" s="41"/>
      <c r="H329" s="41"/>
      <c r="I329" s="241"/>
      <c r="J329" s="41"/>
      <c r="K329" s="41"/>
      <c r="L329" s="45"/>
      <c r="M329" s="242"/>
      <c r="N329" s="243"/>
      <c r="O329" s="92"/>
      <c r="P329" s="92"/>
      <c r="Q329" s="92"/>
      <c r="R329" s="92"/>
      <c r="S329" s="92"/>
      <c r="T329" s="92"/>
      <c r="U329" s="93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160</v>
      </c>
      <c r="AU329" s="18" t="s">
        <v>88</v>
      </c>
    </row>
    <row r="330" s="2" customFormat="1">
      <c r="A330" s="39"/>
      <c r="B330" s="40"/>
      <c r="C330" s="41"/>
      <c r="D330" s="268" t="s">
        <v>229</v>
      </c>
      <c r="E330" s="41"/>
      <c r="F330" s="269" t="s">
        <v>476</v>
      </c>
      <c r="G330" s="41"/>
      <c r="H330" s="41"/>
      <c r="I330" s="241"/>
      <c r="J330" s="41"/>
      <c r="K330" s="41"/>
      <c r="L330" s="45"/>
      <c r="M330" s="242"/>
      <c r="N330" s="243"/>
      <c r="O330" s="92"/>
      <c r="P330" s="92"/>
      <c r="Q330" s="92"/>
      <c r="R330" s="92"/>
      <c r="S330" s="92"/>
      <c r="T330" s="92"/>
      <c r="U330" s="93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229</v>
      </c>
      <c r="AU330" s="18" t="s">
        <v>88</v>
      </c>
    </row>
    <row r="331" s="2" customFormat="1">
      <c r="A331" s="39"/>
      <c r="B331" s="40"/>
      <c r="C331" s="41"/>
      <c r="D331" s="239" t="s">
        <v>231</v>
      </c>
      <c r="E331" s="41"/>
      <c r="F331" s="270" t="s">
        <v>477</v>
      </c>
      <c r="G331" s="41"/>
      <c r="H331" s="41"/>
      <c r="I331" s="241"/>
      <c r="J331" s="41"/>
      <c r="K331" s="41"/>
      <c r="L331" s="45"/>
      <c r="M331" s="242"/>
      <c r="N331" s="243"/>
      <c r="O331" s="92"/>
      <c r="P331" s="92"/>
      <c r="Q331" s="92"/>
      <c r="R331" s="92"/>
      <c r="S331" s="92"/>
      <c r="T331" s="92"/>
      <c r="U331" s="93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231</v>
      </c>
      <c r="AU331" s="18" t="s">
        <v>88</v>
      </c>
    </row>
    <row r="332" s="13" customFormat="1">
      <c r="A332" s="13"/>
      <c r="B332" s="244"/>
      <c r="C332" s="245"/>
      <c r="D332" s="239" t="s">
        <v>161</v>
      </c>
      <c r="E332" s="246" t="s">
        <v>1</v>
      </c>
      <c r="F332" s="247" t="s">
        <v>1003</v>
      </c>
      <c r="G332" s="245"/>
      <c r="H332" s="248">
        <v>3.1200000000000001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2"/>
      <c r="U332" s="25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4" t="s">
        <v>161</v>
      </c>
      <c r="AU332" s="254" t="s">
        <v>88</v>
      </c>
      <c r="AV332" s="13" t="s">
        <v>88</v>
      </c>
      <c r="AW332" s="13" t="s">
        <v>35</v>
      </c>
      <c r="AX332" s="13" t="s">
        <v>86</v>
      </c>
      <c r="AY332" s="254" t="s">
        <v>151</v>
      </c>
    </row>
    <row r="333" s="2" customFormat="1" ht="16.5" customHeight="1">
      <c r="A333" s="39"/>
      <c r="B333" s="40"/>
      <c r="C333" s="226" t="s">
        <v>472</v>
      </c>
      <c r="D333" s="226" t="s">
        <v>154</v>
      </c>
      <c r="E333" s="227" t="s">
        <v>1004</v>
      </c>
      <c r="F333" s="228" t="s">
        <v>1005</v>
      </c>
      <c r="G333" s="229" t="s">
        <v>582</v>
      </c>
      <c r="H333" s="230">
        <v>52</v>
      </c>
      <c r="I333" s="231"/>
      <c r="J333" s="232">
        <f>ROUND(I333*H333,2)</f>
        <v>0</v>
      </c>
      <c r="K333" s="228" t="s">
        <v>1</v>
      </c>
      <c r="L333" s="45"/>
      <c r="M333" s="233" t="s">
        <v>1</v>
      </c>
      <c r="N333" s="234" t="s">
        <v>44</v>
      </c>
      <c r="O333" s="92"/>
      <c r="P333" s="235">
        <f>O333*H333</f>
        <v>0</v>
      </c>
      <c r="Q333" s="235">
        <v>0.00147</v>
      </c>
      <c r="R333" s="235">
        <f>Q333*H333</f>
        <v>0.076439999999999994</v>
      </c>
      <c r="S333" s="235">
        <v>0</v>
      </c>
      <c r="T333" s="235">
        <f>S333*H333</f>
        <v>0</v>
      </c>
      <c r="U333" s="236" t="s">
        <v>1</v>
      </c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7" t="s">
        <v>172</v>
      </c>
      <c r="AT333" s="237" t="s">
        <v>154</v>
      </c>
      <c r="AU333" s="237" t="s">
        <v>88</v>
      </c>
      <c r="AY333" s="18" t="s">
        <v>151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8" t="s">
        <v>86</v>
      </c>
      <c r="BK333" s="238">
        <f>ROUND(I333*H333,2)</f>
        <v>0</v>
      </c>
      <c r="BL333" s="18" t="s">
        <v>172</v>
      </c>
      <c r="BM333" s="237" t="s">
        <v>1006</v>
      </c>
    </row>
    <row r="334" s="2" customFormat="1">
      <c r="A334" s="39"/>
      <c r="B334" s="40"/>
      <c r="C334" s="41"/>
      <c r="D334" s="239" t="s">
        <v>160</v>
      </c>
      <c r="E334" s="41"/>
      <c r="F334" s="240" t="s">
        <v>1005</v>
      </c>
      <c r="G334" s="41"/>
      <c r="H334" s="41"/>
      <c r="I334" s="241"/>
      <c r="J334" s="41"/>
      <c r="K334" s="41"/>
      <c r="L334" s="45"/>
      <c r="M334" s="242"/>
      <c r="N334" s="243"/>
      <c r="O334" s="92"/>
      <c r="P334" s="92"/>
      <c r="Q334" s="92"/>
      <c r="R334" s="92"/>
      <c r="S334" s="92"/>
      <c r="T334" s="92"/>
      <c r="U334" s="93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160</v>
      </c>
      <c r="AU334" s="18" t="s">
        <v>88</v>
      </c>
    </row>
    <row r="335" s="2" customFormat="1">
      <c r="A335" s="39"/>
      <c r="B335" s="40"/>
      <c r="C335" s="41"/>
      <c r="D335" s="239" t="s">
        <v>231</v>
      </c>
      <c r="E335" s="41"/>
      <c r="F335" s="270" t="s">
        <v>232</v>
      </c>
      <c r="G335" s="41"/>
      <c r="H335" s="41"/>
      <c r="I335" s="241"/>
      <c r="J335" s="41"/>
      <c r="K335" s="41"/>
      <c r="L335" s="45"/>
      <c r="M335" s="242"/>
      <c r="N335" s="243"/>
      <c r="O335" s="92"/>
      <c r="P335" s="92"/>
      <c r="Q335" s="92"/>
      <c r="R335" s="92"/>
      <c r="S335" s="92"/>
      <c r="T335" s="92"/>
      <c r="U335" s="93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231</v>
      </c>
      <c r="AU335" s="18" t="s">
        <v>88</v>
      </c>
    </row>
    <row r="336" s="13" customFormat="1">
      <c r="A336" s="13"/>
      <c r="B336" s="244"/>
      <c r="C336" s="245"/>
      <c r="D336" s="239" t="s">
        <v>161</v>
      </c>
      <c r="E336" s="246" t="s">
        <v>1</v>
      </c>
      <c r="F336" s="247" t="s">
        <v>1007</v>
      </c>
      <c r="G336" s="245"/>
      <c r="H336" s="248">
        <v>52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2"/>
      <c r="U336" s="25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161</v>
      </c>
      <c r="AU336" s="254" t="s">
        <v>88</v>
      </c>
      <c r="AV336" s="13" t="s">
        <v>88</v>
      </c>
      <c r="AW336" s="13" t="s">
        <v>35</v>
      </c>
      <c r="AX336" s="13" t="s">
        <v>86</v>
      </c>
      <c r="AY336" s="254" t="s">
        <v>151</v>
      </c>
    </row>
    <row r="337" s="12" customFormat="1" ht="22.8" customHeight="1">
      <c r="A337" s="12"/>
      <c r="B337" s="210"/>
      <c r="C337" s="211"/>
      <c r="D337" s="212" t="s">
        <v>78</v>
      </c>
      <c r="E337" s="224" t="s">
        <v>150</v>
      </c>
      <c r="F337" s="224" t="s">
        <v>480</v>
      </c>
      <c r="G337" s="211"/>
      <c r="H337" s="211"/>
      <c r="I337" s="214"/>
      <c r="J337" s="225">
        <f>BK337</f>
        <v>0</v>
      </c>
      <c r="K337" s="211"/>
      <c r="L337" s="216"/>
      <c r="M337" s="217"/>
      <c r="N337" s="218"/>
      <c r="O337" s="218"/>
      <c r="P337" s="219">
        <f>SUM(P338:P448)</f>
        <v>0</v>
      </c>
      <c r="Q337" s="218"/>
      <c r="R337" s="219">
        <f>SUM(R338:R448)</f>
        <v>320.87297293999995</v>
      </c>
      <c r="S337" s="218"/>
      <c r="T337" s="219">
        <f>SUM(T338:T448)</f>
        <v>0</v>
      </c>
      <c r="U337" s="220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1" t="s">
        <v>86</v>
      </c>
      <c r="AT337" s="222" t="s">
        <v>78</v>
      </c>
      <c r="AU337" s="222" t="s">
        <v>86</v>
      </c>
      <c r="AY337" s="221" t="s">
        <v>151</v>
      </c>
      <c r="BK337" s="223">
        <f>SUM(BK338:BK448)</f>
        <v>0</v>
      </c>
    </row>
    <row r="338" s="2" customFormat="1" ht="24.15" customHeight="1">
      <c r="A338" s="39"/>
      <c r="B338" s="40"/>
      <c r="C338" s="226" t="s">
        <v>481</v>
      </c>
      <c r="D338" s="226" t="s">
        <v>154</v>
      </c>
      <c r="E338" s="227" t="s">
        <v>1008</v>
      </c>
      <c r="F338" s="228" t="s">
        <v>1009</v>
      </c>
      <c r="G338" s="229" t="s">
        <v>226</v>
      </c>
      <c r="H338" s="230">
        <v>264.88900000000001</v>
      </c>
      <c r="I338" s="231"/>
      <c r="J338" s="232">
        <f>ROUND(I338*H338,2)</f>
        <v>0</v>
      </c>
      <c r="K338" s="228" t="s">
        <v>227</v>
      </c>
      <c r="L338" s="45"/>
      <c r="M338" s="233" t="s">
        <v>1</v>
      </c>
      <c r="N338" s="234" t="s">
        <v>44</v>
      </c>
      <c r="O338" s="92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5">
        <f>S338*H338</f>
        <v>0</v>
      </c>
      <c r="U338" s="236" t="s">
        <v>1</v>
      </c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7" t="s">
        <v>172</v>
      </c>
      <c r="AT338" s="237" t="s">
        <v>154</v>
      </c>
      <c r="AU338" s="237" t="s">
        <v>88</v>
      </c>
      <c r="AY338" s="18" t="s">
        <v>151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8" t="s">
        <v>86</v>
      </c>
      <c r="BK338" s="238">
        <f>ROUND(I338*H338,2)</f>
        <v>0</v>
      </c>
      <c r="BL338" s="18" t="s">
        <v>172</v>
      </c>
      <c r="BM338" s="237" t="s">
        <v>1010</v>
      </c>
    </row>
    <row r="339" s="2" customFormat="1">
      <c r="A339" s="39"/>
      <c r="B339" s="40"/>
      <c r="C339" s="41"/>
      <c r="D339" s="239" t="s">
        <v>160</v>
      </c>
      <c r="E339" s="41"/>
      <c r="F339" s="240" t="s">
        <v>1009</v>
      </c>
      <c r="G339" s="41"/>
      <c r="H339" s="41"/>
      <c r="I339" s="241"/>
      <c r="J339" s="41"/>
      <c r="K339" s="41"/>
      <c r="L339" s="45"/>
      <c r="M339" s="242"/>
      <c r="N339" s="243"/>
      <c r="O339" s="92"/>
      <c r="P339" s="92"/>
      <c r="Q339" s="92"/>
      <c r="R339" s="92"/>
      <c r="S339" s="92"/>
      <c r="T339" s="92"/>
      <c r="U339" s="93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160</v>
      </c>
      <c r="AU339" s="18" t="s">
        <v>88</v>
      </c>
    </row>
    <row r="340" s="2" customFormat="1">
      <c r="A340" s="39"/>
      <c r="B340" s="40"/>
      <c r="C340" s="41"/>
      <c r="D340" s="268" t="s">
        <v>229</v>
      </c>
      <c r="E340" s="41"/>
      <c r="F340" s="269" t="s">
        <v>1011</v>
      </c>
      <c r="G340" s="41"/>
      <c r="H340" s="41"/>
      <c r="I340" s="241"/>
      <c r="J340" s="41"/>
      <c r="K340" s="41"/>
      <c r="L340" s="45"/>
      <c r="M340" s="242"/>
      <c r="N340" s="243"/>
      <c r="O340" s="92"/>
      <c r="P340" s="92"/>
      <c r="Q340" s="92"/>
      <c r="R340" s="92"/>
      <c r="S340" s="92"/>
      <c r="T340" s="92"/>
      <c r="U340" s="93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229</v>
      </c>
      <c r="AU340" s="18" t="s">
        <v>88</v>
      </c>
    </row>
    <row r="341" s="2" customFormat="1">
      <c r="A341" s="39"/>
      <c r="B341" s="40"/>
      <c r="C341" s="41"/>
      <c r="D341" s="239" t="s">
        <v>231</v>
      </c>
      <c r="E341" s="41"/>
      <c r="F341" s="270" t="s">
        <v>232</v>
      </c>
      <c r="G341" s="41"/>
      <c r="H341" s="41"/>
      <c r="I341" s="241"/>
      <c r="J341" s="41"/>
      <c r="K341" s="41"/>
      <c r="L341" s="45"/>
      <c r="M341" s="242"/>
      <c r="N341" s="243"/>
      <c r="O341" s="92"/>
      <c r="P341" s="92"/>
      <c r="Q341" s="92"/>
      <c r="R341" s="92"/>
      <c r="S341" s="92"/>
      <c r="T341" s="92"/>
      <c r="U341" s="93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231</v>
      </c>
      <c r="AU341" s="18" t="s">
        <v>88</v>
      </c>
    </row>
    <row r="342" s="14" customFormat="1">
      <c r="A342" s="14"/>
      <c r="B342" s="255"/>
      <c r="C342" s="256"/>
      <c r="D342" s="239" t="s">
        <v>161</v>
      </c>
      <c r="E342" s="257" t="s">
        <v>1</v>
      </c>
      <c r="F342" s="258" t="s">
        <v>1012</v>
      </c>
      <c r="G342" s="256"/>
      <c r="H342" s="257" t="s">
        <v>1</v>
      </c>
      <c r="I342" s="259"/>
      <c r="J342" s="256"/>
      <c r="K342" s="256"/>
      <c r="L342" s="260"/>
      <c r="M342" s="261"/>
      <c r="N342" s="262"/>
      <c r="O342" s="262"/>
      <c r="P342" s="262"/>
      <c r="Q342" s="262"/>
      <c r="R342" s="262"/>
      <c r="S342" s="262"/>
      <c r="T342" s="262"/>
      <c r="U342" s="263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4" t="s">
        <v>161</v>
      </c>
      <c r="AU342" s="264" t="s">
        <v>88</v>
      </c>
      <c r="AV342" s="14" t="s">
        <v>86</v>
      </c>
      <c r="AW342" s="14" t="s">
        <v>35</v>
      </c>
      <c r="AX342" s="14" t="s">
        <v>79</v>
      </c>
      <c r="AY342" s="264" t="s">
        <v>151</v>
      </c>
    </row>
    <row r="343" s="14" customFormat="1">
      <c r="A343" s="14"/>
      <c r="B343" s="255"/>
      <c r="C343" s="256"/>
      <c r="D343" s="239" t="s">
        <v>161</v>
      </c>
      <c r="E343" s="257" t="s">
        <v>1</v>
      </c>
      <c r="F343" s="258" t="s">
        <v>1013</v>
      </c>
      <c r="G343" s="256"/>
      <c r="H343" s="257" t="s">
        <v>1</v>
      </c>
      <c r="I343" s="259"/>
      <c r="J343" s="256"/>
      <c r="K343" s="256"/>
      <c r="L343" s="260"/>
      <c r="M343" s="261"/>
      <c r="N343" s="262"/>
      <c r="O343" s="262"/>
      <c r="P343" s="262"/>
      <c r="Q343" s="262"/>
      <c r="R343" s="262"/>
      <c r="S343" s="262"/>
      <c r="T343" s="262"/>
      <c r="U343" s="263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4" t="s">
        <v>161</v>
      </c>
      <c r="AU343" s="264" t="s">
        <v>88</v>
      </c>
      <c r="AV343" s="14" t="s">
        <v>86</v>
      </c>
      <c r="AW343" s="14" t="s">
        <v>35</v>
      </c>
      <c r="AX343" s="14" t="s">
        <v>79</v>
      </c>
      <c r="AY343" s="264" t="s">
        <v>151</v>
      </c>
    </row>
    <row r="344" s="13" customFormat="1">
      <c r="A344" s="13"/>
      <c r="B344" s="244"/>
      <c r="C344" s="245"/>
      <c r="D344" s="239" t="s">
        <v>161</v>
      </c>
      <c r="E344" s="246" t="s">
        <v>1</v>
      </c>
      <c r="F344" s="247" t="s">
        <v>1014</v>
      </c>
      <c r="G344" s="245"/>
      <c r="H344" s="248">
        <v>78.325999999999993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2"/>
      <c r="U344" s="25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4" t="s">
        <v>161</v>
      </c>
      <c r="AU344" s="254" t="s">
        <v>88</v>
      </c>
      <c r="AV344" s="13" t="s">
        <v>88</v>
      </c>
      <c r="AW344" s="13" t="s">
        <v>35</v>
      </c>
      <c r="AX344" s="13" t="s">
        <v>79</v>
      </c>
      <c r="AY344" s="254" t="s">
        <v>151</v>
      </c>
    </row>
    <row r="345" s="14" customFormat="1">
      <c r="A345" s="14"/>
      <c r="B345" s="255"/>
      <c r="C345" s="256"/>
      <c r="D345" s="239" t="s">
        <v>161</v>
      </c>
      <c r="E345" s="257" t="s">
        <v>1</v>
      </c>
      <c r="F345" s="258" t="s">
        <v>1015</v>
      </c>
      <c r="G345" s="256"/>
      <c r="H345" s="257" t="s">
        <v>1</v>
      </c>
      <c r="I345" s="259"/>
      <c r="J345" s="256"/>
      <c r="K345" s="256"/>
      <c r="L345" s="260"/>
      <c r="M345" s="261"/>
      <c r="N345" s="262"/>
      <c r="O345" s="262"/>
      <c r="P345" s="262"/>
      <c r="Q345" s="262"/>
      <c r="R345" s="262"/>
      <c r="S345" s="262"/>
      <c r="T345" s="262"/>
      <c r="U345" s="263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4" t="s">
        <v>161</v>
      </c>
      <c r="AU345" s="264" t="s">
        <v>88</v>
      </c>
      <c r="AV345" s="14" t="s">
        <v>86</v>
      </c>
      <c r="AW345" s="14" t="s">
        <v>35</v>
      </c>
      <c r="AX345" s="14" t="s">
        <v>79</v>
      </c>
      <c r="AY345" s="264" t="s">
        <v>151</v>
      </c>
    </row>
    <row r="346" s="13" customFormat="1">
      <c r="A346" s="13"/>
      <c r="B346" s="244"/>
      <c r="C346" s="245"/>
      <c r="D346" s="239" t="s">
        <v>161</v>
      </c>
      <c r="E346" s="246" t="s">
        <v>1</v>
      </c>
      <c r="F346" s="247" t="s">
        <v>1016</v>
      </c>
      <c r="G346" s="245"/>
      <c r="H346" s="248">
        <v>30.123000000000001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2"/>
      <c r="U346" s="25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161</v>
      </c>
      <c r="AU346" s="254" t="s">
        <v>88</v>
      </c>
      <c r="AV346" s="13" t="s">
        <v>88</v>
      </c>
      <c r="AW346" s="13" t="s">
        <v>35</v>
      </c>
      <c r="AX346" s="13" t="s">
        <v>79</v>
      </c>
      <c r="AY346" s="254" t="s">
        <v>151</v>
      </c>
    </row>
    <row r="347" s="14" customFormat="1">
      <c r="A347" s="14"/>
      <c r="B347" s="255"/>
      <c r="C347" s="256"/>
      <c r="D347" s="239" t="s">
        <v>161</v>
      </c>
      <c r="E347" s="257" t="s">
        <v>1</v>
      </c>
      <c r="F347" s="258" t="s">
        <v>1017</v>
      </c>
      <c r="G347" s="256"/>
      <c r="H347" s="257" t="s">
        <v>1</v>
      </c>
      <c r="I347" s="259"/>
      <c r="J347" s="256"/>
      <c r="K347" s="256"/>
      <c r="L347" s="260"/>
      <c r="M347" s="261"/>
      <c r="N347" s="262"/>
      <c r="O347" s="262"/>
      <c r="P347" s="262"/>
      <c r="Q347" s="262"/>
      <c r="R347" s="262"/>
      <c r="S347" s="262"/>
      <c r="T347" s="262"/>
      <c r="U347" s="263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4" t="s">
        <v>161</v>
      </c>
      <c r="AU347" s="264" t="s">
        <v>88</v>
      </c>
      <c r="AV347" s="14" t="s">
        <v>86</v>
      </c>
      <c r="AW347" s="14" t="s">
        <v>35</v>
      </c>
      <c r="AX347" s="14" t="s">
        <v>79</v>
      </c>
      <c r="AY347" s="264" t="s">
        <v>151</v>
      </c>
    </row>
    <row r="348" s="13" customFormat="1">
      <c r="A348" s="13"/>
      <c r="B348" s="244"/>
      <c r="C348" s="245"/>
      <c r="D348" s="239" t="s">
        <v>161</v>
      </c>
      <c r="E348" s="246" t="s">
        <v>1</v>
      </c>
      <c r="F348" s="247" t="s">
        <v>1018</v>
      </c>
      <c r="G348" s="245"/>
      <c r="H348" s="248">
        <v>17.940000000000001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2"/>
      <c r="U348" s="25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4" t="s">
        <v>161</v>
      </c>
      <c r="AU348" s="254" t="s">
        <v>88</v>
      </c>
      <c r="AV348" s="13" t="s">
        <v>88</v>
      </c>
      <c r="AW348" s="13" t="s">
        <v>35</v>
      </c>
      <c r="AX348" s="13" t="s">
        <v>79</v>
      </c>
      <c r="AY348" s="254" t="s">
        <v>151</v>
      </c>
    </row>
    <row r="349" s="16" customFormat="1">
      <c r="A349" s="16"/>
      <c r="B349" s="282"/>
      <c r="C349" s="283"/>
      <c r="D349" s="239" t="s">
        <v>161</v>
      </c>
      <c r="E349" s="284" t="s">
        <v>1</v>
      </c>
      <c r="F349" s="285" t="s">
        <v>268</v>
      </c>
      <c r="G349" s="283"/>
      <c r="H349" s="286">
        <v>126.389</v>
      </c>
      <c r="I349" s="287"/>
      <c r="J349" s="283"/>
      <c r="K349" s="283"/>
      <c r="L349" s="288"/>
      <c r="M349" s="289"/>
      <c r="N349" s="290"/>
      <c r="O349" s="290"/>
      <c r="P349" s="290"/>
      <c r="Q349" s="290"/>
      <c r="R349" s="290"/>
      <c r="S349" s="290"/>
      <c r="T349" s="290"/>
      <c r="U349" s="291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92" t="s">
        <v>161</v>
      </c>
      <c r="AU349" s="292" t="s">
        <v>88</v>
      </c>
      <c r="AV349" s="16" t="s">
        <v>167</v>
      </c>
      <c r="AW349" s="16" t="s">
        <v>35</v>
      </c>
      <c r="AX349" s="16" t="s">
        <v>79</v>
      </c>
      <c r="AY349" s="292" t="s">
        <v>151</v>
      </c>
    </row>
    <row r="350" s="13" customFormat="1">
      <c r="A350" s="13"/>
      <c r="B350" s="244"/>
      <c r="C350" s="245"/>
      <c r="D350" s="239" t="s">
        <v>161</v>
      </c>
      <c r="E350" s="246" t="s">
        <v>1</v>
      </c>
      <c r="F350" s="247" t="s">
        <v>1019</v>
      </c>
      <c r="G350" s="245"/>
      <c r="H350" s="248">
        <v>138.5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2"/>
      <c r="U350" s="25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161</v>
      </c>
      <c r="AU350" s="254" t="s">
        <v>88</v>
      </c>
      <c r="AV350" s="13" t="s">
        <v>88</v>
      </c>
      <c r="AW350" s="13" t="s">
        <v>35</v>
      </c>
      <c r="AX350" s="13" t="s">
        <v>79</v>
      </c>
      <c r="AY350" s="254" t="s">
        <v>151</v>
      </c>
    </row>
    <row r="351" s="15" customFormat="1">
      <c r="A351" s="15"/>
      <c r="B351" s="271"/>
      <c r="C351" s="272"/>
      <c r="D351" s="239" t="s">
        <v>161</v>
      </c>
      <c r="E351" s="273" t="s">
        <v>1</v>
      </c>
      <c r="F351" s="274" t="s">
        <v>236</v>
      </c>
      <c r="G351" s="272"/>
      <c r="H351" s="275">
        <v>264.88900000000001</v>
      </c>
      <c r="I351" s="276"/>
      <c r="J351" s="272"/>
      <c r="K351" s="272"/>
      <c r="L351" s="277"/>
      <c r="M351" s="278"/>
      <c r="N351" s="279"/>
      <c r="O351" s="279"/>
      <c r="P351" s="279"/>
      <c r="Q351" s="279"/>
      <c r="R351" s="279"/>
      <c r="S351" s="279"/>
      <c r="T351" s="279"/>
      <c r="U351" s="280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1" t="s">
        <v>161</v>
      </c>
      <c r="AU351" s="281" t="s">
        <v>88</v>
      </c>
      <c r="AV351" s="15" t="s">
        <v>172</v>
      </c>
      <c r="AW351" s="15" t="s">
        <v>35</v>
      </c>
      <c r="AX351" s="15" t="s">
        <v>86</v>
      </c>
      <c r="AY351" s="281" t="s">
        <v>151</v>
      </c>
    </row>
    <row r="352" s="2" customFormat="1" ht="24.15" customHeight="1">
      <c r="A352" s="39"/>
      <c r="B352" s="40"/>
      <c r="C352" s="226" t="s">
        <v>487</v>
      </c>
      <c r="D352" s="226" t="s">
        <v>154</v>
      </c>
      <c r="E352" s="227" t="s">
        <v>501</v>
      </c>
      <c r="F352" s="228" t="s">
        <v>502</v>
      </c>
      <c r="G352" s="229" t="s">
        <v>226</v>
      </c>
      <c r="H352" s="230">
        <v>1385.8620000000001</v>
      </c>
      <c r="I352" s="231"/>
      <c r="J352" s="232">
        <f>ROUND(I352*H352,2)</f>
        <v>0</v>
      </c>
      <c r="K352" s="228" t="s">
        <v>227</v>
      </c>
      <c r="L352" s="45"/>
      <c r="M352" s="233" t="s">
        <v>1</v>
      </c>
      <c r="N352" s="234" t="s">
        <v>44</v>
      </c>
      <c r="O352" s="92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5">
        <f>S352*H352</f>
        <v>0</v>
      </c>
      <c r="U352" s="236" t="s">
        <v>1</v>
      </c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7" t="s">
        <v>172</v>
      </c>
      <c r="AT352" s="237" t="s">
        <v>154</v>
      </c>
      <c r="AU352" s="237" t="s">
        <v>88</v>
      </c>
      <c r="AY352" s="18" t="s">
        <v>151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8" t="s">
        <v>86</v>
      </c>
      <c r="BK352" s="238">
        <f>ROUND(I352*H352,2)</f>
        <v>0</v>
      </c>
      <c r="BL352" s="18" t="s">
        <v>172</v>
      </c>
      <c r="BM352" s="237" t="s">
        <v>1020</v>
      </c>
    </row>
    <row r="353" s="2" customFormat="1">
      <c r="A353" s="39"/>
      <c r="B353" s="40"/>
      <c r="C353" s="41"/>
      <c r="D353" s="239" t="s">
        <v>160</v>
      </c>
      <c r="E353" s="41"/>
      <c r="F353" s="240" t="s">
        <v>502</v>
      </c>
      <c r="G353" s="41"/>
      <c r="H353" s="41"/>
      <c r="I353" s="241"/>
      <c r="J353" s="41"/>
      <c r="K353" s="41"/>
      <c r="L353" s="45"/>
      <c r="M353" s="242"/>
      <c r="N353" s="243"/>
      <c r="O353" s="92"/>
      <c r="P353" s="92"/>
      <c r="Q353" s="92"/>
      <c r="R353" s="92"/>
      <c r="S353" s="92"/>
      <c r="T353" s="92"/>
      <c r="U353" s="93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160</v>
      </c>
      <c r="AU353" s="18" t="s">
        <v>88</v>
      </c>
    </row>
    <row r="354" s="2" customFormat="1">
      <c r="A354" s="39"/>
      <c r="B354" s="40"/>
      <c r="C354" s="41"/>
      <c r="D354" s="268" t="s">
        <v>229</v>
      </c>
      <c r="E354" s="41"/>
      <c r="F354" s="269" t="s">
        <v>504</v>
      </c>
      <c r="G354" s="41"/>
      <c r="H354" s="41"/>
      <c r="I354" s="241"/>
      <c r="J354" s="41"/>
      <c r="K354" s="41"/>
      <c r="L354" s="45"/>
      <c r="M354" s="242"/>
      <c r="N354" s="243"/>
      <c r="O354" s="92"/>
      <c r="P354" s="92"/>
      <c r="Q354" s="92"/>
      <c r="R354" s="92"/>
      <c r="S354" s="92"/>
      <c r="T354" s="92"/>
      <c r="U354" s="93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229</v>
      </c>
      <c r="AU354" s="18" t="s">
        <v>88</v>
      </c>
    </row>
    <row r="355" s="2" customFormat="1">
      <c r="A355" s="39"/>
      <c r="B355" s="40"/>
      <c r="C355" s="41"/>
      <c r="D355" s="239" t="s">
        <v>231</v>
      </c>
      <c r="E355" s="41"/>
      <c r="F355" s="270" t="s">
        <v>232</v>
      </c>
      <c r="G355" s="41"/>
      <c r="H355" s="41"/>
      <c r="I355" s="241"/>
      <c r="J355" s="41"/>
      <c r="K355" s="41"/>
      <c r="L355" s="45"/>
      <c r="M355" s="242"/>
      <c r="N355" s="243"/>
      <c r="O355" s="92"/>
      <c r="P355" s="92"/>
      <c r="Q355" s="92"/>
      <c r="R355" s="92"/>
      <c r="S355" s="92"/>
      <c r="T355" s="92"/>
      <c r="U355" s="93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231</v>
      </c>
      <c r="AU355" s="18" t="s">
        <v>88</v>
      </c>
    </row>
    <row r="356" s="14" customFormat="1">
      <c r="A356" s="14"/>
      <c r="B356" s="255"/>
      <c r="C356" s="256"/>
      <c r="D356" s="239" t="s">
        <v>161</v>
      </c>
      <c r="E356" s="257" t="s">
        <v>1</v>
      </c>
      <c r="F356" s="258" t="s">
        <v>1021</v>
      </c>
      <c r="G356" s="256"/>
      <c r="H356" s="257" t="s">
        <v>1</v>
      </c>
      <c r="I356" s="259"/>
      <c r="J356" s="256"/>
      <c r="K356" s="256"/>
      <c r="L356" s="260"/>
      <c r="M356" s="261"/>
      <c r="N356" s="262"/>
      <c r="O356" s="262"/>
      <c r="P356" s="262"/>
      <c r="Q356" s="262"/>
      <c r="R356" s="262"/>
      <c r="S356" s="262"/>
      <c r="T356" s="262"/>
      <c r="U356" s="263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4" t="s">
        <v>161</v>
      </c>
      <c r="AU356" s="264" t="s">
        <v>88</v>
      </c>
      <c r="AV356" s="14" t="s">
        <v>86</v>
      </c>
      <c r="AW356" s="14" t="s">
        <v>35</v>
      </c>
      <c r="AX356" s="14" t="s">
        <v>79</v>
      </c>
      <c r="AY356" s="264" t="s">
        <v>151</v>
      </c>
    </row>
    <row r="357" s="14" customFormat="1">
      <c r="A357" s="14"/>
      <c r="B357" s="255"/>
      <c r="C357" s="256"/>
      <c r="D357" s="239" t="s">
        <v>161</v>
      </c>
      <c r="E357" s="257" t="s">
        <v>1</v>
      </c>
      <c r="F357" s="258" t="s">
        <v>1022</v>
      </c>
      <c r="G357" s="256"/>
      <c r="H357" s="257" t="s">
        <v>1</v>
      </c>
      <c r="I357" s="259"/>
      <c r="J357" s="256"/>
      <c r="K357" s="256"/>
      <c r="L357" s="260"/>
      <c r="M357" s="261"/>
      <c r="N357" s="262"/>
      <c r="O357" s="262"/>
      <c r="P357" s="262"/>
      <c r="Q357" s="262"/>
      <c r="R357" s="262"/>
      <c r="S357" s="262"/>
      <c r="T357" s="262"/>
      <c r="U357" s="263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4" t="s">
        <v>161</v>
      </c>
      <c r="AU357" s="264" t="s">
        <v>88</v>
      </c>
      <c r="AV357" s="14" t="s">
        <v>86</v>
      </c>
      <c r="AW357" s="14" t="s">
        <v>35</v>
      </c>
      <c r="AX357" s="14" t="s">
        <v>79</v>
      </c>
      <c r="AY357" s="264" t="s">
        <v>151</v>
      </c>
    </row>
    <row r="358" s="13" customFormat="1">
      <c r="A358" s="13"/>
      <c r="B358" s="244"/>
      <c r="C358" s="245"/>
      <c r="D358" s="239" t="s">
        <v>161</v>
      </c>
      <c r="E358" s="246" t="s">
        <v>1</v>
      </c>
      <c r="F358" s="247" t="s">
        <v>1023</v>
      </c>
      <c r="G358" s="245"/>
      <c r="H358" s="248">
        <v>1160.9739999999999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2"/>
      <c r="U358" s="25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4" t="s">
        <v>161</v>
      </c>
      <c r="AU358" s="254" t="s">
        <v>88</v>
      </c>
      <c r="AV358" s="13" t="s">
        <v>88</v>
      </c>
      <c r="AW358" s="13" t="s">
        <v>35</v>
      </c>
      <c r="AX358" s="13" t="s">
        <v>79</v>
      </c>
      <c r="AY358" s="254" t="s">
        <v>151</v>
      </c>
    </row>
    <row r="359" s="14" customFormat="1">
      <c r="A359" s="14"/>
      <c r="B359" s="255"/>
      <c r="C359" s="256"/>
      <c r="D359" s="239" t="s">
        <v>161</v>
      </c>
      <c r="E359" s="257" t="s">
        <v>1</v>
      </c>
      <c r="F359" s="258" t="s">
        <v>1024</v>
      </c>
      <c r="G359" s="256"/>
      <c r="H359" s="257" t="s">
        <v>1</v>
      </c>
      <c r="I359" s="259"/>
      <c r="J359" s="256"/>
      <c r="K359" s="256"/>
      <c r="L359" s="260"/>
      <c r="M359" s="261"/>
      <c r="N359" s="262"/>
      <c r="O359" s="262"/>
      <c r="P359" s="262"/>
      <c r="Q359" s="262"/>
      <c r="R359" s="262"/>
      <c r="S359" s="262"/>
      <c r="T359" s="262"/>
      <c r="U359" s="263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4" t="s">
        <v>161</v>
      </c>
      <c r="AU359" s="264" t="s">
        <v>88</v>
      </c>
      <c r="AV359" s="14" t="s">
        <v>86</v>
      </c>
      <c r="AW359" s="14" t="s">
        <v>35</v>
      </c>
      <c r="AX359" s="14" t="s">
        <v>79</v>
      </c>
      <c r="AY359" s="264" t="s">
        <v>151</v>
      </c>
    </row>
    <row r="360" s="13" customFormat="1">
      <c r="A360" s="13"/>
      <c r="B360" s="244"/>
      <c r="C360" s="245"/>
      <c r="D360" s="239" t="s">
        <v>161</v>
      </c>
      <c r="E360" s="246" t="s">
        <v>1</v>
      </c>
      <c r="F360" s="247" t="s">
        <v>1025</v>
      </c>
      <c r="G360" s="245"/>
      <c r="H360" s="248">
        <v>49.520000000000003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2"/>
      <c r="U360" s="25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161</v>
      </c>
      <c r="AU360" s="254" t="s">
        <v>88</v>
      </c>
      <c r="AV360" s="13" t="s">
        <v>88</v>
      </c>
      <c r="AW360" s="13" t="s">
        <v>35</v>
      </c>
      <c r="AX360" s="13" t="s">
        <v>79</v>
      </c>
      <c r="AY360" s="254" t="s">
        <v>151</v>
      </c>
    </row>
    <row r="361" s="14" customFormat="1">
      <c r="A361" s="14"/>
      <c r="B361" s="255"/>
      <c r="C361" s="256"/>
      <c r="D361" s="239" t="s">
        <v>161</v>
      </c>
      <c r="E361" s="257" t="s">
        <v>1</v>
      </c>
      <c r="F361" s="258" t="s">
        <v>1017</v>
      </c>
      <c r="G361" s="256"/>
      <c r="H361" s="257" t="s">
        <v>1</v>
      </c>
      <c r="I361" s="259"/>
      <c r="J361" s="256"/>
      <c r="K361" s="256"/>
      <c r="L361" s="260"/>
      <c r="M361" s="261"/>
      <c r="N361" s="262"/>
      <c r="O361" s="262"/>
      <c r="P361" s="262"/>
      <c r="Q361" s="262"/>
      <c r="R361" s="262"/>
      <c r="S361" s="262"/>
      <c r="T361" s="262"/>
      <c r="U361" s="263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4" t="s">
        <v>161</v>
      </c>
      <c r="AU361" s="264" t="s">
        <v>88</v>
      </c>
      <c r="AV361" s="14" t="s">
        <v>86</v>
      </c>
      <c r="AW361" s="14" t="s">
        <v>35</v>
      </c>
      <c r="AX361" s="14" t="s">
        <v>79</v>
      </c>
      <c r="AY361" s="264" t="s">
        <v>151</v>
      </c>
    </row>
    <row r="362" s="13" customFormat="1">
      <c r="A362" s="13"/>
      <c r="B362" s="244"/>
      <c r="C362" s="245"/>
      <c r="D362" s="239" t="s">
        <v>161</v>
      </c>
      <c r="E362" s="246" t="s">
        <v>1</v>
      </c>
      <c r="F362" s="247" t="s">
        <v>1018</v>
      </c>
      <c r="G362" s="245"/>
      <c r="H362" s="248">
        <v>17.940000000000001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2"/>
      <c r="U362" s="25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161</v>
      </c>
      <c r="AU362" s="254" t="s">
        <v>88</v>
      </c>
      <c r="AV362" s="13" t="s">
        <v>88</v>
      </c>
      <c r="AW362" s="13" t="s">
        <v>35</v>
      </c>
      <c r="AX362" s="13" t="s">
        <v>79</v>
      </c>
      <c r="AY362" s="254" t="s">
        <v>151</v>
      </c>
    </row>
    <row r="363" s="14" customFormat="1">
      <c r="A363" s="14"/>
      <c r="B363" s="255"/>
      <c r="C363" s="256"/>
      <c r="D363" s="239" t="s">
        <v>161</v>
      </c>
      <c r="E363" s="257" t="s">
        <v>1</v>
      </c>
      <c r="F363" s="258" t="s">
        <v>1026</v>
      </c>
      <c r="G363" s="256"/>
      <c r="H363" s="257" t="s">
        <v>1</v>
      </c>
      <c r="I363" s="259"/>
      <c r="J363" s="256"/>
      <c r="K363" s="256"/>
      <c r="L363" s="260"/>
      <c r="M363" s="261"/>
      <c r="N363" s="262"/>
      <c r="O363" s="262"/>
      <c r="P363" s="262"/>
      <c r="Q363" s="262"/>
      <c r="R363" s="262"/>
      <c r="S363" s="262"/>
      <c r="T363" s="262"/>
      <c r="U363" s="263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4" t="s">
        <v>161</v>
      </c>
      <c r="AU363" s="264" t="s">
        <v>88</v>
      </c>
      <c r="AV363" s="14" t="s">
        <v>86</v>
      </c>
      <c r="AW363" s="14" t="s">
        <v>35</v>
      </c>
      <c r="AX363" s="14" t="s">
        <v>79</v>
      </c>
      <c r="AY363" s="264" t="s">
        <v>151</v>
      </c>
    </row>
    <row r="364" s="13" customFormat="1">
      <c r="A364" s="13"/>
      <c r="B364" s="244"/>
      <c r="C364" s="245"/>
      <c r="D364" s="239" t="s">
        <v>161</v>
      </c>
      <c r="E364" s="246" t="s">
        <v>1</v>
      </c>
      <c r="F364" s="247" t="s">
        <v>1027</v>
      </c>
      <c r="G364" s="245"/>
      <c r="H364" s="248">
        <v>8.4280000000000008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2"/>
      <c r="U364" s="25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4" t="s">
        <v>161</v>
      </c>
      <c r="AU364" s="254" t="s">
        <v>88</v>
      </c>
      <c r="AV364" s="13" t="s">
        <v>88</v>
      </c>
      <c r="AW364" s="13" t="s">
        <v>35</v>
      </c>
      <c r="AX364" s="13" t="s">
        <v>79</v>
      </c>
      <c r="AY364" s="254" t="s">
        <v>151</v>
      </c>
    </row>
    <row r="365" s="14" customFormat="1">
      <c r="A365" s="14"/>
      <c r="B365" s="255"/>
      <c r="C365" s="256"/>
      <c r="D365" s="239" t="s">
        <v>161</v>
      </c>
      <c r="E365" s="257" t="s">
        <v>1</v>
      </c>
      <c r="F365" s="258" t="s">
        <v>1028</v>
      </c>
      <c r="G365" s="256"/>
      <c r="H365" s="257" t="s">
        <v>1</v>
      </c>
      <c r="I365" s="259"/>
      <c r="J365" s="256"/>
      <c r="K365" s="256"/>
      <c r="L365" s="260"/>
      <c r="M365" s="261"/>
      <c r="N365" s="262"/>
      <c r="O365" s="262"/>
      <c r="P365" s="262"/>
      <c r="Q365" s="262"/>
      <c r="R365" s="262"/>
      <c r="S365" s="262"/>
      <c r="T365" s="262"/>
      <c r="U365" s="263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4" t="s">
        <v>161</v>
      </c>
      <c r="AU365" s="264" t="s">
        <v>88</v>
      </c>
      <c r="AV365" s="14" t="s">
        <v>86</v>
      </c>
      <c r="AW365" s="14" t="s">
        <v>35</v>
      </c>
      <c r="AX365" s="14" t="s">
        <v>79</v>
      </c>
      <c r="AY365" s="264" t="s">
        <v>151</v>
      </c>
    </row>
    <row r="366" s="13" customFormat="1">
      <c r="A366" s="13"/>
      <c r="B366" s="244"/>
      <c r="C366" s="245"/>
      <c r="D366" s="239" t="s">
        <v>161</v>
      </c>
      <c r="E366" s="246" t="s">
        <v>1</v>
      </c>
      <c r="F366" s="247" t="s">
        <v>1029</v>
      </c>
      <c r="G366" s="245"/>
      <c r="H366" s="248">
        <v>149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2"/>
      <c r="U366" s="25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161</v>
      </c>
      <c r="AU366" s="254" t="s">
        <v>88</v>
      </c>
      <c r="AV366" s="13" t="s">
        <v>88</v>
      </c>
      <c r="AW366" s="13" t="s">
        <v>35</v>
      </c>
      <c r="AX366" s="13" t="s">
        <v>79</v>
      </c>
      <c r="AY366" s="254" t="s">
        <v>151</v>
      </c>
    </row>
    <row r="367" s="15" customFormat="1">
      <c r="A367" s="15"/>
      <c r="B367" s="271"/>
      <c r="C367" s="272"/>
      <c r="D367" s="239" t="s">
        <v>161</v>
      </c>
      <c r="E367" s="273" t="s">
        <v>1</v>
      </c>
      <c r="F367" s="274" t="s">
        <v>236</v>
      </c>
      <c r="G367" s="272"/>
      <c r="H367" s="275">
        <v>1385.8620000000001</v>
      </c>
      <c r="I367" s="276"/>
      <c r="J367" s="272"/>
      <c r="K367" s="272"/>
      <c r="L367" s="277"/>
      <c r="M367" s="278"/>
      <c r="N367" s="279"/>
      <c r="O367" s="279"/>
      <c r="P367" s="279"/>
      <c r="Q367" s="279"/>
      <c r="R367" s="279"/>
      <c r="S367" s="279"/>
      <c r="T367" s="279"/>
      <c r="U367" s="280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81" t="s">
        <v>161</v>
      </c>
      <c r="AU367" s="281" t="s">
        <v>88</v>
      </c>
      <c r="AV367" s="15" t="s">
        <v>172</v>
      </c>
      <c r="AW367" s="15" t="s">
        <v>35</v>
      </c>
      <c r="AX367" s="15" t="s">
        <v>86</v>
      </c>
      <c r="AY367" s="281" t="s">
        <v>151</v>
      </c>
    </row>
    <row r="368" s="2" customFormat="1" ht="24.15" customHeight="1">
      <c r="A368" s="39"/>
      <c r="B368" s="40"/>
      <c r="C368" s="226" t="s">
        <v>493</v>
      </c>
      <c r="D368" s="226" t="s">
        <v>154</v>
      </c>
      <c r="E368" s="227" t="s">
        <v>513</v>
      </c>
      <c r="F368" s="228" t="s">
        <v>514</v>
      </c>
      <c r="G368" s="229" t="s">
        <v>226</v>
      </c>
      <c r="H368" s="230">
        <v>126.389</v>
      </c>
      <c r="I368" s="231"/>
      <c r="J368" s="232">
        <f>ROUND(I368*H368,2)</f>
        <v>0</v>
      </c>
      <c r="K368" s="228" t="s">
        <v>1</v>
      </c>
      <c r="L368" s="45"/>
      <c r="M368" s="233" t="s">
        <v>1</v>
      </c>
      <c r="N368" s="234" t="s">
        <v>44</v>
      </c>
      <c r="O368" s="92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5">
        <f>S368*H368</f>
        <v>0</v>
      </c>
      <c r="U368" s="236" t="s">
        <v>1</v>
      </c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7" t="s">
        <v>172</v>
      </c>
      <c r="AT368" s="237" t="s">
        <v>154</v>
      </c>
      <c r="AU368" s="237" t="s">
        <v>88</v>
      </c>
      <c r="AY368" s="18" t="s">
        <v>151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8" t="s">
        <v>86</v>
      </c>
      <c r="BK368" s="238">
        <f>ROUND(I368*H368,2)</f>
        <v>0</v>
      </c>
      <c r="BL368" s="18" t="s">
        <v>172</v>
      </c>
      <c r="BM368" s="237" t="s">
        <v>1030</v>
      </c>
    </row>
    <row r="369" s="2" customFormat="1">
      <c r="A369" s="39"/>
      <c r="B369" s="40"/>
      <c r="C369" s="41"/>
      <c r="D369" s="239" t="s">
        <v>160</v>
      </c>
      <c r="E369" s="41"/>
      <c r="F369" s="240" t="s">
        <v>514</v>
      </c>
      <c r="G369" s="41"/>
      <c r="H369" s="41"/>
      <c r="I369" s="241"/>
      <c r="J369" s="41"/>
      <c r="K369" s="41"/>
      <c r="L369" s="45"/>
      <c r="M369" s="242"/>
      <c r="N369" s="243"/>
      <c r="O369" s="92"/>
      <c r="P369" s="92"/>
      <c r="Q369" s="92"/>
      <c r="R369" s="92"/>
      <c r="S369" s="92"/>
      <c r="T369" s="92"/>
      <c r="U369" s="93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160</v>
      </c>
      <c r="AU369" s="18" t="s">
        <v>88</v>
      </c>
    </row>
    <row r="370" s="2" customFormat="1">
      <c r="A370" s="39"/>
      <c r="B370" s="40"/>
      <c r="C370" s="41"/>
      <c r="D370" s="239" t="s">
        <v>231</v>
      </c>
      <c r="E370" s="41"/>
      <c r="F370" s="270" t="s">
        <v>232</v>
      </c>
      <c r="G370" s="41"/>
      <c r="H370" s="41"/>
      <c r="I370" s="241"/>
      <c r="J370" s="41"/>
      <c r="K370" s="41"/>
      <c r="L370" s="45"/>
      <c r="M370" s="242"/>
      <c r="N370" s="243"/>
      <c r="O370" s="92"/>
      <c r="P370" s="92"/>
      <c r="Q370" s="92"/>
      <c r="R370" s="92"/>
      <c r="S370" s="92"/>
      <c r="T370" s="92"/>
      <c r="U370" s="93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231</v>
      </c>
      <c r="AU370" s="18" t="s">
        <v>88</v>
      </c>
    </row>
    <row r="371" s="14" customFormat="1">
      <c r="A371" s="14"/>
      <c r="B371" s="255"/>
      <c r="C371" s="256"/>
      <c r="D371" s="239" t="s">
        <v>161</v>
      </c>
      <c r="E371" s="257" t="s">
        <v>1</v>
      </c>
      <c r="F371" s="258" t="s">
        <v>1031</v>
      </c>
      <c r="G371" s="256"/>
      <c r="H371" s="257" t="s">
        <v>1</v>
      </c>
      <c r="I371" s="259"/>
      <c r="J371" s="256"/>
      <c r="K371" s="256"/>
      <c r="L371" s="260"/>
      <c r="M371" s="261"/>
      <c r="N371" s="262"/>
      <c r="O371" s="262"/>
      <c r="P371" s="262"/>
      <c r="Q371" s="262"/>
      <c r="R371" s="262"/>
      <c r="S371" s="262"/>
      <c r="T371" s="262"/>
      <c r="U371" s="263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4" t="s">
        <v>161</v>
      </c>
      <c r="AU371" s="264" t="s">
        <v>88</v>
      </c>
      <c r="AV371" s="14" t="s">
        <v>86</v>
      </c>
      <c r="AW371" s="14" t="s">
        <v>35</v>
      </c>
      <c r="AX371" s="14" t="s">
        <v>79</v>
      </c>
      <c r="AY371" s="264" t="s">
        <v>151</v>
      </c>
    </row>
    <row r="372" s="14" customFormat="1">
      <c r="A372" s="14"/>
      <c r="B372" s="255"/>
      <c r="C372" s="256"/>
      <c r="D372" s="239" t="s">
        <v>161</v>
      </c>
      <c r="E372" s="257" t="s">
        <v>1</v>
      </c>
      <c r="F372" s="258" t="s">
        <v>1013</v>
      </c>
      <c r="G372" s="256"/>
      <c r="H372" s="257" t="s">
        <v>1</v>
      </c>
      <c r="I372" s="259"/>
      <c r="J372" s="256"/>
      <c r="K372" s="256"/>
      <c r="L372" s="260"/>
      <c r="M372" s="261"/>
      <c r="N372" s="262"/>
      <c r="O372" s="262"/>
      <c r="P372" s="262"/>
      <c r="Q372" s="262"/>
      <c r="R372" s="262"/>
      <c r="S372" s="262"/>
      <c r="T372" s="262"/>
      <c r="U372" s="263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4" t="s">
        <v>161</v>
      </c>
      <c r="AU372" s="264" t="s">
        <v>88</v>
      </c>
      <c r="AV372" s="14" t="s">
        <v>86</v>
      </c>
      <c r="AW372" s="14" t="s">
        <v>35</v>
      </c>
      <c r="AX372" s="14" t="s">
        <v>79</v>
      </c>
      <c r="AY372" s="264" t="s">
        <v>151</v>
      </c>
    </row>
    <row r="373" s="13" customFormat="1">
      <c r="A373" s="13"/>
      <c r="B373" s="244"/>
      <c r="C373" s="245"/>
      <c r="D373" s="239" t="s">
        <v>161</v>
      </c>
      <c r="E373" s="246" t="s">
        <v>1</v>
      </c>
      <c r="F373" s="247" t="s">
        <v>1014</v>
      </c>
      <c r="G373" s="245"/>
      <c r="H373" s="248">
        <v>78.325999999999993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2"/>
      <c r="U373" s="25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161</v>
      </c>
      <c r="AU373" s="254" t="s">
        <v>88</v>
      </c>
      <c r="AV373" s="13" t="s">
        <v>88</v>
      </c>
      <c r="AW373" s="13" t="s">
        <v>35</v>
      </c>
      <c r="AX373" s="13" t="s">
        <v>79</v>
      </c>
      <c r="AY373" s="254" t="s">
        <v>151</v>
      </c>
    </row>
    <row r="374" s="14" customFormat="1">
      <c r="A374" s="14"/>
      <c r="B374" s="255"/>
      <c r="C374" s="256"/>
      <c r="D374" s="239" t="s">
        <v>161</v>
      </c>
      <c r="E374" s="257" t="s">
        <v>1</v>
      </c>
      <c r="F374" s="258" t="s">
        <v>1015</v>
      </c>
      <c r="G374" s="256"/>
      <c r="H374" s="257" t="s">
        <v>1</v>
      </c>
      <c r="I374" s="259"/>
      <c r="J374" s="256"/>
      <c r="K374" s="256"/>
      <c r="L374" s="260"/>
      <c r="M374" s="261"/>
      <c r="N374" s="262"/>
      <c r="O374" s="262"/>
      <c r="P374" s="262"/>
      <c r="Q374" s="262"/>
      <c r="R374" s="262"/>
      <c r="S374" s="262"/>
      <c r="T374" s="262"/>
      <c r="U374" s="263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4" t="s">
        <v>161</v>
      </c>
      <c r="AU374" s="264" t="s">
        <v>88</v>
      </c>
      <c r="AV374" s="14" t="s">
        <v>86</v>
      </c>
      <c r="AW374" s="14" t="s">
        <v>35</v>
      </c>
      <c r="AX374" s="14" t="s">
        <v>79</v>
      </c>
      <c r="AY374" s="264" t="s">
        <v>151</v>
      </c>
    </row>
    <row r="375" s="13" customFormat="1">
      <c r="A375" s="13"/>
      <c r="B375" s="244"/>
      <c r="C375" s="245"/>
      <c r="D375" s="239" t="s">
        <v>161</v>
      </c>
      <c r="E375" s="246" t="s">
        <v>1</v>
      </c>
      <c r="F375" s="247" t="s">
        <v>1016</v>
      </c>
      <c r="G375" s="245"/>
      <c r="H375" s="248">
        <v>30.123000000000001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2"/>
      <c r="U375" s="25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161</v>
      </c>
      <c r="AU375" s="254" t="s">
        <v>88</v>
      </c>
      <c r="AV375" s="13" t="s">
        <v>88</v>
      </c>
      <c r="AW375" s="13" t="s">
        <v>35</v>
      </c>
      <c r="AX375" s="13" t="s">
        <v>79</v>
      </c>
      <c r="AY375" s="254" t="s">
        <v>151</v>
      </c>
    </row>
    <row r="376" s="14" customFormat="1">
      <c r="A376" s="14"/>
      <c r="B376" s="255"/>
      <c r="C376" s="256"/>
      <c r="D376" s="239" t="s">
        <v>161</v>
      </c>
      <c r="E376" s="257" t="s">
        <v>1</v>
      </c>
      <c r="F376" s="258" t="s">
        <v>1017</v>
      </c>
      <c r="G376" s="256"/>
      <c r="H376" s="257" t="s">
        <v>1</v>
      </c>
      <c r="I376" s="259"/>
      <c r="J376" s="256"/>
      <c r="K376" s="256"/>
      <c r="L376" s="260"/>
      <c r="M376" s="261"/>
      <c r="N376" s="262"/>
      <c r="O376" s="262"/>
      <c r="P376" s="262"/>
      <c r="Q376" s="262"/>
      <c r="R376" s="262"/>
      <c r="S376" s="262"/>
      <c r="T376" s="262"/>
      <c r="U376" s="263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4" t="s">
        <v>161</v>
      </c>
      <c r="AU376" s="264" t="s">
        <v>88</v>
      </c>
      <c r="AV376" s="14" t="s">
        <v>86</v>
      </c>
      <c r="AW376" s="14" t="s">
        <v>35</v>
      </c>
      <c r="AX376" s="14" t="s">
        <v>79</v>
      </c>
      <c r="AY376" s="264" t="s">
        <v>151</v>
      </c>
    </row>
    <row r="377" s="13" customFormat="1">
      <c r="A377" s="13"/>
      <c r="B377" s="244"/>
      <c r="C377" s="245"/>
      <c r="D377" s="239" t="s">
        <v>161</v>
      </c>
      <c r="E377" s="246" t="s">
        <v>1</v>
      </c>
      <c r="F377" s="247" t="s">
        <v>1018</v>
      </c>
      <c r="G377" s="245"/>
      <c r="H377" s="248">
        <v>17.940000000000001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2"/>
      <c r="U377" s="25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4" t="s">
        <v>161</v>
      </c>
      <c r="AU377" s="254" t="s">
        <v>88</v>
      </c>
      <c r="AV377" s="13" t="s">
        <v>88</v>
      </c>
      <c r="AW377" s="13" t="s">
        <v>35</v>
      </c>
      <c r="AX377" s="13" t="s">
        <v>79</v>
      </c>
      <c r="AY377" s="254" t="s">
        <v>151</v>
      </c>
    </row>
    <row r="378" s="15" customFormat="1">
      <c r="A378" s="15"/>
      <c r="B378" s="271"/>
      <c r="C378" s="272"/>
      <c r="D378" s="239" t="s">
        <v>161</v>
      </c>
      <c r="E378" s="273" t="s">
        <v>1</v>
      </c>
      <c r="F378" s="274" t="s">
        <v>236</v>
      </c>
      <c r="G378" s="272"/>
      <c r="H378" s="275">
        <v>126.389</v>
      </c>
      <c r="I378" s="276"/>
      <c r="J378" s="272"/>
      <c r="K378" s="272"/>
      <c r="L378" s="277"/>
      <c r="M378" s="278"/>
      <c r="N378" s="279"/>
      <c r="O378" s="279"/>
      <c r="P378" s="279"/>
      <c r="Q378" s="279"/>
      <c r="R378" s="279"/>
      <c r="S378" s="279"/>
      <c r="T378" s="279"/>
      <c r="U378" s="280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81" t="s">
        <v>161</v>
      </c>
      <c r="AU378" s="281" t="s">
        <v>88</v>
      </c>
      <c r="AV378" s="15" t="s">
        <v>172</v>
      </c>
      <c r="AW378" s="15" t="s">
        <v>35</v>
      </c>
      <c r="AX378" s="15" t="s">
        <v>86</v>
      </c>
      <c r="AY378" s="281" t="s">
        <v>151</v>
      </c>
    </row>
    <row r="379" s="2" customFormat="1" ht="24.15" customHeight="1">
      <c r="A379" s="39"/>
      <c r="B379" s="40"/>
      <c r="C379" s="226" t="s">
        <v>500</v>
      </c>
      <c r="D379" s="226" t="s">
        <v>154</v>
      </c>
      <c r="E379" s="227" t="s">
        <v>539</v>
      </c>
      <c r="F379" s="228" t="s">
        <v>540</v>
      </c>
      <c r="G379" s="229" t="s">
        <v>226</v>
      </c>
      <c r="H379" s="230">
        <v>1385.806</v>
      </c>
      <c r="I379" s="231"/>
      <c r="J379" s="232">
        <f>ROUND(I379*H379,2)</f>
        <v>0</v>
      </c>
      <c r="K379" s="228" t="s">
        <v>227</v>
      </c>
      <c r="L379" s="45"/>
      <c r="M379" s="233" t="s">
        <v>1</v>
      </c>
      <c r="N379" s="234" t="s">
        <v>44</v>
      </c>
      <c r="O379" s="92"/>
      <c r="P379" s="235">
        <f>O379*H379</f>
        <v>0</v>
      </c>
      <c r="Q379" s="235">
        <v>0.089219999999999994</v>
      </c>
      <c r="R379" s="235">
        <f>Q379*H379</f>
        <v>123.64161132</v>
      </c>
      <c r="S379" s="235">
        <v>0</v>
      </c>
      <c r="T379" s="235">
        <f>S379*H379</f>
        <v>0</v>
      </c>
      <c r="U379" s="236" t="s">
        <v>1</v>
      </c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7" t="s">
        <v>172</v>
      </c>
      <c r="AT379" s="237" t="s">
        <v>154</v>
      </c>
      <c r="AU379" s="237" t="s">
        <v>88</v>
      </c>
      <c r="AY379" s="18" t="s">
        <v>151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8" t="s">
        <v>86</v>
      </c>
      <c r="BK379" s="238">
        <f>ROUND(I379*H379,2)</f>
        <v>0</v>
      </c>
      <c r="BL379" s="18" t="s">
        <v>172</v>
      </c>
      <c r="BM379" s="237" t="s">
        <v>1032</v>
      </c>
    </row>
    <row r="380" s="2" customFormat="1">
      <c r="A380" s="39"/>
      <c r="B380" s="40"/>
      <c r="C380" s="41"/>
      <c r="D380" s="239" t="s">
        <v>160</v>
      </c>
      <c r="E380" s="41"/>
      <c r="F380" s="240" t="s">
        <v>540</v>
      </c>
      <c r="G380" s="41"/>
      <c r="H380" s="41"/>
      <c r="I380" s="241"/>
      <c r="J380" s="41"/>
      <c r="K380" s="41"/>
      <c r="L380" s="45"/>
      <c r="M380" s="242"/>
      <c r="N380" s="243"/>
      <c r="O380" s="92"/>
      <c r="P380" s="92"/>
      <c r="Q380" s="92"/>
      <c r="R380" s="92"/>
      <c r="S380" s="92"/>
      <c r="T380" s="92"/>
      <c r="U380" s="93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160</v>
      </c>
      <c r="AU380" s="18" t="s">
        <v>88</v>
      </c>
    </row>
    <row r="381" s="2" customFormat="1">
      <c r="A381" s="39"/>
      <c r="B381" s="40"/>
      <c r="C381" s="41"/>
      <c r="D381" s="268" t="s">
        <v>229</v>
      </c>
      <c r="E381" s="41"/>
      <c r="F381" s="269" t="s">
        <v>542</v>
      </c>
      <c r="G381" s="41"/>
      <c r="H381" s="41"/>
      <c r="I381" s="241"/>
      <c r="J381" s="41"/>
      <c r="K381" s="41"/>
      <c r="L381" s="45"/>
      <c r="M381" s="242"/>
      <c r="N381" s="243"/>
      <c r="O381" s="92"/>
      <c r="P381" s="92"/>
      <c r="Q381" s="92"/>
      <c r="R381" s="92"/>
      <c r="S381" s="92"/>
      <c r="T381" s="92"/>
      <c r="U381" s="93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229</v>
      </c>
      <c r="AU381" s="18" t="s">
        <v>88</v>
      </c>
    </row>
    <row r="382" s="2" customFormat="1">
      <c r="A382" s="39"/>
      <c r="B382" s="40"/>
      <c r="C382" s="41"/>
      <c r="D382" s="239" t="s">
        <v>231</v>
      </c>
      <c r="E382" s="41"/>
      <c r="F382" s="270" t="s">
        <v>232</v>
      </c>
      <c r="G382" s="41"/>
      <c r="H382" s="41"/>
      <c r="I382" s="241"/>
      <c r="J382" s="41"/>
      <c r="K382" s="41"/>
      <c r="L382" s="45"/>
      <c r="M382" s="242"/>
      <c r="N382" s="243"/>
      <c r="O382" s="92"/>
      <c r="P382" s="92"/>
      <c r="Q382" s="92"/>
      <c r="R382" s="92"/>
      <c r="S382" s="92"/>
      <c r="T382" s="92"/>
      <c r="U382" s="93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231</v>
      </c>
      <c r="AU382" s="18" t="s">
        <v>88</v>
      </c>
    </row>
    <row r="383" s="14" customFormat="1">
      <c r="A383" s="14"/>
      <c r="B383" s="255"/>
      <c r="C383" s="256"/>
      <c r="D383" s="239" t="s">
        <v>161</v>
      </c>
      <c r="E383" s="257" t="s">
        <v>1</v>
      </c>
      <c r="F383" s="258" t="s">
        <v>1033</v>
      </c>
      <c r="G383" s="256"/>
      <c r="H383" s="257" t="s">
        <v>1</v>
      </c>
      <c r="I383" s="259"/>
      <c r="J383" s="256"/>
      <c r="K383" s="256"/>
      <c r="L383" s="260"/>
      <c r="M383" s="261"/>
      <c r="N383" s="262"/>
      <c r="O383" s="262"/>
      <c r="P383" s="262"/>
      <c r="Q383" s="262"/>
      <c r="R383" s="262"/>
      <c r="S383" s="262"/>
      <c r="T383" s="262"/>
      <c r="U383" s="263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4" t="s">
        <v>161</v>
      </c>
      <c r="AU383" s="264" t="s">
        <v>88</v>
      </c>
      <c r="AV383" s="14" t="s">
        <v>86</v>
      </c>
      <c r="AW383" s="14" t="s">
        <v>35</v>
      </c>
      <c r="AX383" s="14" t="s">
        <v>79</v>
      </c>
      <c r="AY383" s="264" t="s">
        <v>151</v>
      </c>
    </row>
    <row r="384" s="13" customFormat="1">
      <c r="A384" s="13"/>
      <c r="B384" s="244"/>
      <c r="C384" s="245"/>
      <c r="D384" s="239" t="s">
        <v>161</v>
      </c>
      <c r="E384" s="246" t="s">
        <v>1</v>
      </c>
      <c r="F384" s="247" t="s">
        <v>990</v>
      </c>
      <c r="G384" s="245"/>
      <c r="H384" s="248">
        <v>652.39700000000005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2"/>
      <c r="U384" s="25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4" t="s">
        <v>161</v>
      </c>
      <c r="AU384" s="254" t="s">
        <v>88</v>
      </c>
      <c r="AV384" s="13" t="s">
        <v>88</v>
      </c>
      <c r="AW384" s="13" t="s">
        <v>35</v>
      </c>
      <c r="AX384" s="13" t="s">
        <v>79</v>
      </c>
      <c r="AY384" s="254" t="s">
        <v>151</v>
      </c>
    </row>
    <row r="385" s="13" customFormat="1">
      <c r="A385" s="13"/>
      <c r="B385" s="244"/>
      <c r="C385" s="245"/>
      <c r="D385" s="239" t="s">
        <v>161</v>
      </c>
      <c r="E385" s="246" t="s">
        <v>1</v>
      </c>
      <c r="F385" s="247" t="s">
        <v>991</v>
      </c>
      <c r="G385" s="245"/>
      <c r="H385" s="248">
        <v>476.327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2"/>
      <c r="U385" s="25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161</v>
      </c>
      <c r="AU385" s="254" t="s">
        <v>88</v>
      </c>
      <c r="AV385" s="13" t="s">
        <v>88</v>
      </c>
      <c r="AW385" s="13" t="s">
        <v>35</v>
      </c>
      <c r="AX385" s="13" t="s">
        <v>79</v>
      </c>
      <c r="AY385" s="254" t="s">
        <v>151</v>
      </c>
    </row>
    <row r="386" s="16" customFormat="1">
      <c r="A386" s="16"/>
      <c r="B386" s="282"/>
      <c r="C386" s="283"/>
      <c r="D386" s="239" t="s">
        <v>161</v>
      </c>
      <c r="E386" s="284" t="s">
        <v>1</v>
      </c>
      <c r="F386" s="285" t="s">
        <v>268</v>
      </c>
      <c r="G386" s="283"/>
      <c r="H386" s="286">
        <v>1128.7240000000002</v>
      </c>
      <c r="I386" s="287"/>
      <c r="J386" s="283"/>
      <c r="K386" s="283"/>
      <c r="L386" s="288"/>
      <c r="M386" s="289"/>
      <c r="N386" s="290"/>
      <c r="O386" s="290"/>
      <c r="P386" s="290"/>
      <c r="Q386" s="290"/>
      <c r="R386" s="290"/>
      <c r="S386" s="290"/>
      <c r="T386" s="290"/>
      <c r="U386" s="291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92" t="s">
        <v>161</v>
      </c>
      <c r="AU386" s="292" t="s">
        <v>88</v>
      </c>
      <c r="AV386" s="16" t="s">
        <v>167</v>
      </c>
      <c r="AW386" s="16" t="s">
        <v>35</v>
      </c>
      <c r="AX386" s="16" t="s">
        <v>79</v>
      </c>
      <c r="AY386" s="292" t="s">
        <v>151</v>
      </c>
    </row>
    <row r="387" s="14" customFormat="1">
      <c r="A387" s="14"/>
      <c r="B387" s="255"/>
      <c r="C387" s="256"/>
      <c r="D387" s="239" t="s">
        <v>161</v>
      </c>
      <c r="E387" s="257" t="s">
        <v>1</v>
      </c>
      <c r="F387" s="258" t="s">
        <v>1034</v>
      </c>
      <c r="G387" s="256"/>
      <c r="H387" s="257" t="s">
        <v>1</v>
      </c>
      <c r="I387" s="259"/>
      <c r="J387" s="256"/>
      <c r="K387" s="256"/>
      <c r="L387" s="260"/>
      <c r="M387" s="261"/>
      <c r="N387" s="262"/>
      <c r="O387" s="262"/>
      <c r="P387" s="262"/>
      <c r="Q387" s="262"/>
      <c r="R387" s="262"/>
      <c r="S387" s="262"/>
      <c r="T387" s="262"/>
      <c r="U387" s="263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4" t="s">
        <v>161</v>
      </c>
      <c r="AU387" s="264" t="s">
        <v>88</v>
      </c>
      <c r="AV387" s="14" t="s">
        <v>86</v>
      </c>
      <c r="AW387" s="14" t="s">
        <v>35</v>
      </c>
      <c r="AX387" s="14" t="s">
        <v>79</v>
      </c>
      <c r="AY387" s="264" t="s">
        <v>151</v>
      </c>
    </row>
    <row r="388" s="13" customFormat="1">
      <c r="A388" s="13"/>
      <c r="B388" s="244"/>
      <c r="C388" s="245"/>
      <c r="D388" s="239" t="s">
        <v>161</v>
      </c>
      <c r="E388" s="246" t="s">
        <v>1</v>
      </c>
      <c r="F388" s="247" t="s">
        <v>997</v>
      </c>
      <c r="G388" s="245"/>
      <c r="H388" s="248">
        <v>8.4280000000000008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2"/>
      <c r="U388" s="25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161</v>
      </c>
      <c r="AU388" s="254" t="s">
        <v>88</v>
      </c>
      <c r="AV388" s="13" t="s">
        <v>88</v>
      </c>
      <c r="AW388" s="13" t="s">
        <v>35</v>
      </c>
      <c r="AX388" s="13" t="s">
        <v>79</v>
      </c>
      <c r="AY388" s="254" t="s">
        <v>151</v>
      </c>
    </row>
    <row r="389" s="16" customFormat="1">
      <c r="A389" s="16"/>
      <c r="B389" s="282"/>
      <c r="C389" s="283"/>
      <c r="D389" s="239" t="s">
        <v>161</v>
      </c>
      <c r="E389" s="284" t="s">
        <v>1</v>
      </c>
      <c r="F389" s="285" t="s">
        <v>268</v>
      </c>
      <c r="G389" s="283"/>
      <c r="H389" s="286">
        <v>8.4280000000000008</v>
      </c>
      <c r="I389" s="287"/>
      <c r="J389" s="283"/>
      <c r="K389" s="283"/>
      <c r="L389" s="288"/>
      <c r="M389" s="289"/>
      <c r="N389" s="290"/>
      <c r="O389" s="290"/>
      <c r="P389" s="290"/>
      <c r="Q389" s="290"/>
      <c r="R389" s="290"/>
      <c r="S389" s="290"/>
      <c r="T389" s="290"/>
      <c r="U389" s="291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92" t="s">
        <v>161</v>
      </c>
      <c r="AU389" s="292" t="s">
        <v>88</v>
      </c>
      <c r="AV389" s="16" t="s">
        <v>167</v>
      </c>
      <c r="AW389" s="16" t="s">
        <v>35</v>
      </c>
      <c r="AX389" s="16" t="s">
        <v>79</v>
      </c>
      <c r="AY389" s="292" t="s">
        <v>151</v>
      </c>
    </row>
    <row r="390" s="14" customFormat="1">
      <c r="A390" s="14"/>
      <c r="B390" s="255"/>
      <c r="C390" s="256"/>
      <c r="D390" s="239" t="s">
        <v>161</v>
      </c>
      <c r="E390" s="257" t="s">
        <v>1</v>
      </c>
      <c r="F390" s="258" t="s">
        <v>1035</v>
      </c>
      <c r="G390" s="256"/>
      <c r="H390" s="257" t="s">
        <v>1</v>
      </c>
      <c r="I390" s="259"/>
      <c r="J390" s="256"/>
      <c r="K390" s="256"/>
      <c r="L390" s="260"/>
      <c r="M390" s="261"/>
      <c r="N390" s="262"/>
      <c r="O390" s="262"/>
      <c r="P390" s="262"/>
      <c r="Q390" s="262"/>
      <c r="R390" s="262"/>
      <c r="S390" s="262"/>
      <c r="T390" s="262"/>
      <c r="U390" s="263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4" t="s">
        <v>161</v>
      </c>
      <c r="AU390" s="264" t="s">
        <v>88</v>
      </c>
      <c r="AV390" s="14" t="s">
        <v>86</v>
      </c>
      <c r="AW390" s="14" t="s">
        <v>35</v>
      </c>
      <c r="AX390" s="14" t="s">
        <v>79</v>
      </c>
      <c r="AY390" s="264" t="s">
        <v>151</v>
      </c>
    </row>
    <row r="391" s="13" customFormat="1">
      <c r="A391" s="13"/>
      <c r="B391" s="244"/>
      <c r="C391" s="245"/>
      <c r="D391" s="239" t="s">
        <v>161</v>
      </c>
      <c r="E391" s="246" t="s">
        <v>1</v>
      </c>
      <c r="F391" s="247" t="s">
        <v>1036</v>
      </c>
      <c r="G391" s="245"/>
      <c r="H391" s="248">
        <v>20.417999999999999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2"/>
      <c r="U391" s="25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161</v>
      </c>
      <c r="AU391" s="254" t="s">
        <v>88</v>
      </c>
      <c r="AV391" s="13" t="s">
        <v>88</v>
      </c>
      <c r="AW391" s="13" t="s">
        <v>35</v>
      </c>
      <c r="AX391" s="13" t="s">
        <v>79</v>
      </c>
      <c r="AY391" s="254" t="s">
        <v>151</v>
      </c>
    </row>
    <row r="392" s="13" customFormat="1">
      <c r="A392" s="13"/>
      <c r="B392" s="244"/>
      <c r="C392" s="245"/>
      <c r="D392" s="239" t="s">
        <v>161</v>
      </c>
      <c r="E392" s="246" t="s">
        <v>1</v>
      </c>
      <c r="F392" s="247" t="s">
        <v>1037</v>
      </c>
      <c r="G392" s="245"/>
      <c r="H392" s="248">
        <v>11.839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2"/>
      <c r="U392" s="25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161</v>
      </c>
      <c r="AU392" s="254" t="s">
        <v>88</v>
      </c>
      <c r="AV392" s="13" t="s">
        <v>88</v>
      </c>
      <c r="AW392" s="13" t="s">
        <v>35</v>
      </c>
      <c r="AX392" s="13" t="s">
        <v>79</v>
      </c>
      <c r="AY392" s="254" t="s">
        <v>151</v>
      </c>
    </row>
    <row r="393" s="16" customFormat="1">
      <c r="A393" s="16"/>
      <c r="B393" s="282"/>
      <c r="C393" s="283"/>
      <c r="D393" s="239" t="s">
        <v>161</v>
      </c>
      <c r="E393" s="284" t="s">
        <v>1</v>
      </c>
      <c r="F393" s="285" t="s">
        <v>268</v>
      </c>
      <c r="G393" s="283"/>
      <c r="H393" s="286">
        <v>32.256999999999998</v>
      </c>
      <c r="I393" s="287"/>
      <c r="J393" s="283"/>
      <c r="K393" s="283"/>
      <c r="L393" s="288"/>
      <c r="M393" s="289"/>
      <c r="N393" s="290"/>
      <c r="O393" s="290"/>
      <c r="P393" s="290"/>
      <c r="Q393" s="290"/>
      <c r="R393" s="290"/>
      <c r="S393" s="290"/>
      <c r="T393" s="290"/>
      <c r="U393" s="291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92" t="s">
        <v>161</v>
      </c>
      <c r="AU393" s="292" t="s">
        <v>88</v>
      </c>
      <c r="AV393" s="16" t="s">
        <v>167</v>
      </c>
      <c r="AW393" s="16" t="s">
        <v>35</v>
      </c>
      <c r="AX393" s="16" t="s">
        <v>79</v>
      </c>
      <c r="AY393" s="292" t="s">
        <v>151</v>
      </c>
    </row>
    <row r="394" s="14" customFormat="1">
      <c r="A394" s="14"/>
      <c r="B394" s="255"/>
      <c r="C394" s="256"/>
      <c r="D394" s="239" t="s">
        <v>161</v>
      </c>
      <c r="E394" s="257" t="s">
        <v>1</v>
      </c>
      <c r="F394" s="258" t="s">
        <v>1038</v>
      </c>
      <c r="G394" s="256"/>
      <c r="H394" s="257" t="s">
        <v>1</v>
      </c>
      <c r="I394" s="259"/>
      <c r="J394" s="256"/>
      <c r="K394" s="256"/>
      <c r="L394" s="260"/>
      <c r="M394" s="261"/>
      <c r="N394" s="262"/>
      <c r="O394" s="262"/>
      <c r="P394" s="262"/>
      <c r="Q394" s="262"/>
      <c r="R394" s="262"/>
      <c r="S394" s="262"/>
      <c r="T394" s="262"/>
      <c r="U394" s="263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4" t="s">
        <v>161</v>
      </c>
      <c r="AU394" s="264" t="s">
        <v>88</v>
      </c>
      <c r="AV394" s="14" t="s">
        <v>86</v>
      </c>
      <c r="AW394" s="14" t="s">
        <v>35</v>
      </c>
      <c r="AX394" s="14" t="s">
        <v>79</v>
      </c>
      <c r="AY394" s="264" t="s">
        <v>151</v>
      </c>
    </row>
    <row r="395" s="13" customFormat="1">
      <c r="A395" s="13"/>
      <c r="B395" s="244"/>
      <c r="C395" s="245"/>
      <c r="D395" s="239" t="s">
        <v>161</v>
      </c>
      <c r="E395" s="246" t="s">
        <v>1</v>
      </c>
      <c r="F395" s="247" t="s">
        <v>1039</v>
      </c>
      <c r="G395" s="245"/>
      <c r="H395" s="248">
        <v>17.940999999999999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2"/>
      <c r="U395" s="25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161</v>
      </c>
      <c r="AU395" s="254" t="s">
        <v>88</v>
      </c>
      <c r="AV395" s="13" t="s">
        <v>88</v>
      </c>
      <c r="AW395" s="13" t="s">
        <v>35</v>
      </c>
      <c r="AX395" s="13" t="s">
        <v>79</v>
      </c>
      <c r="AY395" s="254" t="s">
        <v>151</v>
      </c>
    </row>
    <row r="396" s="16" customFormat="1">
      <c r="A396" s="16"/>
      <c r="B396" s="282"/>
      <c r="C396" s="283"/>
      <c r="D396" s="239" t="s">
        <v>161</v>
      </c>
      <c r="E396" s="284" t="s">
        <v>1</v>
      </c>
      <c r="F396" s="285" t="s">
        <v>268</v>
      </c>
      <c r="G396" s="283"/>
      <c r="H396" s="286">
        <v>17.940999999999999</v>
      </c>
      <c r="I396" s="287"/>
      <c r="J396" s="283"/>
      <c r="K396" s="283"/>
      <c r="L396" s="288"/>
      <c r="M396" s="289"/>
      <c r="N396" s="290"/>
      <c r="O396" s="290"/>
      <c r="P396" s="290"/>
      <c r="Q396" s="290"/>
      <c r="R396" s="290"/>
      <c r="S396" s="290"/>
      <c r="T396" s="290"/>
      <c r="U396" s="291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92" t="s">
        <v>161</v>
      </c>
      <c r="AU396" s="292" t="s">
        <v>88</v>
      </c>
      <c r="AV396" s="16" t="s">
        <v>167</v>
      </c>
      <c r="AW396" s="16" t="s">
        <v>35</v>
      </c>
      <c r="AX396" s="16" t="s">
        <v>79</v>
      </c>
      <c r="AY396" s="292" t="s">
        <v>151</v>
      </c>
    </row>
    <row r="397" s="14" customFormat="1">
      <c r="A397" s="14"/>
      <c r="B397" s="255"/>
      <c r="C397" s="256"/>
      <c r="D397" s="239" t="s">
        <v>161</v>
      </c>
      <c r="E397" s="257" t="s">
        <v>1</v>
      </c>
      <c r="F397" s="258" t="s">
        <v>1040</v>
      </c>
      <c r="G397" s="256"/>
      <c r="H397" s="257" t="s">
        <v>1</v>
      </c>
      <c r="I397" s="259"/>
      <c r="J397" s="256"/>
      <c r="K397" s="256"/>
      <c r="L397" s="260"/>
      <c r="M397" s="261"/>
      <c r="N397" s="262"/>
      <c r="O397" s="262"/>
      <c r="P397" s="262"/>
      <c r="Q397" s="262"/>
      <c r="R397" s="262"/>
      <c r="S397" s="262"/>
      <c r="T397" s="262"/>
      <c r="U397" s="263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4" t="s">
        <v>161</v>
      </c>
      <c r="AU397" s="264" t="s">
        <v>88</v>
      </c>
      <c r="AV397" s="14" t="s">
        <v>86</v>
      </c>
      <c r="AW397" s="14" t="s">
        <v>35</v>
      </c>
      <c r="AX397" s="14" t="s">
        <v>79</v>
      </c>
      <c r="AY397" s="264" t="s">
        <v>151</v>
      </c>
    </row>
    <row r="398" s="13" customFormat="1">
      <c r="A398" s="13"/>
      <c r="B398" s="244"/>
      <c r="C398" s="245"/>
      <c r="D398" s="239" t="s">
        <v>161</v>
      </c>
      <c r="E398" s="246" t="s">
        <v>1</v>
      </c>
      <c r="F398" s="247" t="s">
        <v>1041</v>
      </c>
      <c r="G398" s="245"/>
      <c r="H398" s="248">
        <v>37.875999999999998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2"/>
      <c r="U398" s="25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161</v>
      </c>
      <c r="AU398" s="254" t="s">
        <v>88</v>
      </c>
      <c r="AV398" s="13" t="s">
        <v>88</v>
      </c>
      <c r="AW398" s="13" t="s">
        <v>35</v>
      </c>
      <c r="AX398" s="13" t="s">
        <v>79</v>
      </c>
      <c r="AY398" s="254" t="s">
        <v>151</v>
      </c>
    </row>
    <row r="399" s="13" customFormat="1">
      <c r="A399" s="13"/>
      <c r="B399" s="244"/>
      <c r="C399" s="245"/>
      <c r="D399" s="239" t="s">
        <v>161</v>
      </c>
      <c r="E399" s="246" t="s">
        <v>1</v>
      </c>
      <c r="F399" s="247" t="s">
        <v>1042</v>
      </c>
      <c r="G399" s="245"/>
      <c r="H399" s="248">
        <v>11.648999999999999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2"/>
      <c r="U399" s="25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4" t="s">
        <v>161</v>
      </c>
      <c r="AU399" s="254" t="s">
        <v>88</v>
      </c>
      <c r="AV399" s="13" t="s">
        <v>88</v>
      </c>
      <c r="AW399" s="13" t="s">
        <v>35</v>
      </c>
      <c r="AX399" s="13" t="s">
        <v>79</v>
      </c>
      <c r="AY399" s="254" t="s">
        <v>151</v>
      </c>
    </row>
    <row r="400" s="16" customFormat="1">
      <c r="A400" s="16"/>
      <c r="B400" s="282"/>
      <c r="C400" s="283"/>
      <c r="D400" s="239" t="s">
        <v>161</v>
      </c>
      <c r="E400" s="284" t="s">
        <v>1</v>
      </c>
      <c r="F400" s="285" t="s">
        <v>268</v>
      </c>
      <c r="G400" s="283"/>
      <c r="H400" s="286">
        <v>49.524999999999999</v>
      </c>
      <c r="I400" s="287"/>
      <c r="J400" s="283"/>
      <c r="K400" s="283"/>
      <c r="L400" s="288"/>
      <c r="M400" s="289"/>
      <c r="N400" s="290"/>
      <c r="O400" s="290"/>
      <c r="P400" s="290"/>
      <c r="Q400" s="290"/>
      <c r="R400" s="290"/>
      <c r="S400" s="290"/>
      <c r="T400" s="290"/>
      <c r="U400" s="291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92" t="s">
        <v>161</v>
      </c>
      <c r="AU400" s="292" t="s">
        <v>88</v>
      </c>
      <c r="AV400" s="16" t="s">
        <v>167</v>
      </c>
      <c r="AW400" s="16" t="s">
        <v>35</v>
      </c>
      <c r="AX400" s="16" t="s">
        <v>79</v>
      </c>
      <c r="AY400" s="292" t="s">
        <v>151</v>
      </c>
    </row>
    <row r="401" s="13" customFormat="1">
      <c r="A401" s="13"/>
      <c r="B401" s="244"/>
      <c r="C401" s="245"/>
      <c r="D401" s="239" t="s">
        <v>161</v>
      </c>
      <c r="E401" s="246" t="s">
        <v>1</v>
      </c>
      <c r="F401" s="247" t="s">
        <v>1043</v>
      </c>
      <c r="G401" s="245"/>
      <c r="H401" s="248">
        <v>148.93100000000001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2"/>
      <c r="U401" s="25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161</v>
      </c>
      <c r="AU401" s="254" t="s">
        <v>88</v>
      </c>
      <c r="AV401" s="13" t="s">
        <v>88</v>
      </c>
      <c r="AW401" s="13" t="s">
        <v>35</v>
      </c>
      <c r="AX401" s="13" t="s">
        <v>79</v>
      </c>
      <c r="AY401" s="254" t="s">
        <v>151</v>
      </c>
    </row>
    <row r="402" s="15" customFormat="1">
      <c r="A402" s="15"/>
      <c r="B402" s="271"/>
      <c r="C402" s="272"/>
      <c r="D402" s="239" t="s">
        <v>161</v>
      </c>
      <c r="E402" s="273" t="s">
        <v>1</v>
      </c>
      <c r="F402" s="274" t="s">
        <v>236</v>
      </c>
      <c r="G402" s="272"/>
      <c r="H402" s="275">
        <v>1385.806</v>
      </c>
      <c r="I402" s="276"/>
      <c r="J402" s="272"/>
      <c r="K402" s="272"/>
      <c r="L402" s="277"/>
      <c r="M402" s="278"/>
      <c r="N402" s="279"/>
      <c r="O402" s="279"/>
      <c r="P402" s="279"/>
      <c r="Q402" s="279"/>
      <c r="R402" s="279"/>
      <c r="S402" s="279"/>
      <c r="T402" s="279"/>
      <c r="U402" s="280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1" t="s">
        <v>161</v>
      </c>
      <c r="AU402" s="281" t="s">
        <v>88</v>
      </c>
      <c r="AV402" s="15" t="s">
        <v>172</v>
      </c>
      <c r="AW402" s="15" t="s">
        <v>35</v>
      </c>
      <c r="AX402" s="15" t="s">
        <v>86</v>
      </c>
      <c r="AY402" s="281" t="s">
        <v>151</v>
      </c>
    </row>
    <row r="403" s="2" customFormat="1" ht="24.15" customHeight="1">
      <c r="A403" s="39"/>
      <c r="B403" s="40"/>
      <c r="C403" s="293" t="s">
        <v>512</v>
      </c>
      <c r="D403" s="293" t="s">
        <v>382</v>
      </c>
      <c r="E403" s="294" t="s">
        <v>546</v>
      </c>
      <c r="F403" s="295" t="s">
        <v>1044</v>
      </c>
      <c r="G403" s="296" t="s">
        <v>226</v>
      </c>
      <c r="H403" s="297">
        <v>1140.011</v>
      </c>
      <c r="I403" s="298"/>
      <c r="J403" s="299">
        <f>ROUND(I403*H403,2)</f>
        <v>0</v>
      </c>
      <c r="K403" s="295" t="s">
        <v>227</v>
      </c>
      <c r="L403" s="300"/>
      <c r="M403" s="301" t="s">
        <v>1</v>
      </c>
      <c r="N403" s="302" t="s">
        <v>44</v>
      </c>
      <c r="O403" s="92"/>
      <c r="P403" s="235">
        <f>O403*H403</f>
        <v>0</v>
      </c>
      <c r="Q403" s="235">
        <v>0.13100000000000001</v>
      </c>
      <c r="R403" s="235">
        <f>Q403*H403</f>
        <v>149.341441</v>
      </c>
      <c r="S403" s="235">
        <v>0</v>
      </c>
      <c r="T403" s="235">
        <f>S403*H403</f>
        <v>0</v>
      </c>
      <c r="U403" s="236" t="s">
        <v>1</v>
      </c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7" t="s">
        <v>287</v>
      </c>
      <c r="AT403" s="237" t="s">
        <v>382</v>
      </c>
      <c r="AU403" s="237" t="s">
        <v>88</v>
      </c>
      <c r="AY403" s="18" t="s">
        <v>151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8" t="s">
        <v>86</v>
      </c>
      <c r="BK403" s="238">
        <f>ROUND(I403*H403,2)</f>
        <v>0</v>
      </c>
      <c r="BL403" s="18" t="s">
        <v>172</v>
      </c>
      <c r="BM403" s="237" t="s">
        <v>1045</v>
      </c>
    </row>
    <row r="404" s="2" customFormat="1">
      <c r="A404" s="39"/>
      <c r="B404" s="40"/>
      <c r="C404" s="41"/>
      <c r="D404" s="239" t="s">
        <v>160</v>
      </c>
      <c r="E404" s="41"/>
      <c r="F404" s="240" t="s">
        <v>1044</v>
      </c>
      <c r="G404" s="41"/>
      <c r="H404" s="41"/>
      <c r="I404" s="241"/>
      <c r="J404" s="41"/>
      <c r="K404" s="41"/>
      <c r="L404" s="45"/>
      <c r="M404" s="242"/>
      <c r="N404" s="243"/>
      <c r="O404" s="92"/>
      <c r="P404" s="92"/>
      <c r="Q404" s="92"/>
      <c r="R404" s="92"/>
      <c r="S404" s="92"/>
      <c r="T404" s="92"/>
      <c r="U404" s="93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160</v>
      </c>
      <c r="AU404" s="18" t="s">
        <v>88</v>
      </c>
    </row>
    <row r="405" s="13" customFormat="1">
      <c r="A405" s="13"/>
      <c r="B405" s="244"/>
      <c r="C405" s="245"/>
      <c r="D405" s="239" t="s">
        <v>161</v>
      </c>
      <c r="E405" s="246" t="s">
        <v>1</v>
      </c>
      <c r="F405" s="247" t="s">
        <v>990</v>
      </c>
      <c r="G405" s="245"/>
      <c r="H405" s="248">
        <v>652.39700000000005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2"/>
      <c r="U405" s="25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4" t="s">
        <v>161</v>
      </c>
      <c r="AU405" s="254" t="s">
        <v>88</v>
      </c>
      <c r="AV405" s="13" t="s">
        <v>88</v>
      </c>
      <c r="AW405" s="13" t="s">
        <v>35</v>
      </c>
      <c r="AX405" s="13" t="s">
        <v>79</v>
      </c>
      <c r="AY405" s="254" t="s">
        <v>151</v>
      </c>
    </row>
    <row r="406" s="13" customFormat="1">
      <c r="A406" s="13"/>
      <c r="B406" s="244"/>
      <c r="C406" s="245"/>
      <c r="D406" s="239" t="s">
        <v>161</v>
      </c>
      <c r="E406" s="246" t="s">
        <v>1</v>
      </c>
      <c r="F406" s="247" t="s">
        <v>991</v>
      </c>
      <c r="G406" s="245"/>
      <c r="H406" s="248">
        <v>476.327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2"/>
      <c r="U406" s="25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4" t="s">
        <v>161</v>
      </c>
      <c r="AU406" s="254" t="s">
        <v>88</v>
      </c>
      <c r="AV406" s="13" t="s">
        <v>88</v>
      </c>
      <c r="AW406" s="13" t="s">
        <v>35</v>
      </c>
      <c r="AX406" s="13" t="s">
        <v>79</v>
      </c>
      <c r="AY406" s="254" t="s">
        <v>151</v>
      </c>
    </row>
    <row r="407" s="16" customFormat="1">
      <c r="A407" s="16"/>
      <c r="B407" s="282"/>
      <c r="C407" s="283"/>
      <c r="D407" s="239" t="s">
        <v>161</v>
      </c>
      <c r="E407" s="284" t="s">
        <v>1</v>
      </c>
      <c r="F407" s="285" t="s">
        <v>268</v>
      </c>
      <c r="G407" s="283"/>
      <c r="H407" s="286">
        <v>1128.7240000000002</v>
      </c>
      <c r="I407" s="287"/>
      <c r="J407" s="283"/>
      <c r="K407" s="283"/>
      <c r="L407" s="288"/>
      <c r="M407" s="289"/>
      <c r="N407" s="290"/>
      <c r="O407" s="290"/>
      <c r="P407" s="290"/>
      <c r="Q407" s="290"/>
      <c r="R407" s="290"/>
      <c r="S407" s="290"/>
      <c r="T407" s="290"/>
      <c r="U407" s="291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92" t="s">
        <v>161</v>
      </c>
      <c r="AU407" s="292" t="s">
        <v>88</v>
      </c>
      <c r="AV407" s="16" t="s">
        <v>167</v>
      </c>
      <c r="AW407" s="16" t="s">
        <v>35</v>
      </c>
      <c r="AX407" s="16" t="s">
        <v>79</v>
      </c>
      <c r="AY407" s="292" t="s">
        <v>151</v>
      </c>
    </row>
    <row r="408" s="13" customFormat="1">
      <c r="A408" s="13"/>
      <c r="B408" s="244"/>
      <c r="C408" s="245"/>
      <c r="D408" s="239" t="s">
        <v>161</v>
      </c>
      <c r="E408" s="246" t="s">
        <v>1</v>
      </c>
      <c r="F408" s="247" t="s">
        <v>1046</v>
      </c>
      <c r="G408" s="245"/>
      <c r="H408" s="248">
        <v>1140.011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2"/>
      <c r="U408" s="25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161</v>
      </c>
      <c r="AU408" s="254" t="s">
        <v>88</v>
      </c>
      <c r="AV408" s="13" t="s">
        <v>88</v>
      </c>
      <c r="AW408" s="13" t="s">
        <v>35</v>
      </c>
      <c r="AX408" s="13" t="s">
        <v>86</v>
      </c>
      <c r="AY408" s="254" t="s">
        <v>151</v>
      </c>
    </row>
    <row r="409" s="2" customFormat="1" ht="24.15" customHeight="1">
      <c r="A409" s="39"/>
      <c r="B409" s="40"/>
      <c r="C409" s="293" t="s">
        <v>1047</v>
      </c>
      <c r="D409" s="293" t="s">
        <v>382</v>
      </c>
      <c r="E409" s="294" t="s">
        <v>1048</v>
      </c>
      <c r="F409" s="295" t="s">
        <v>1049</v>
      </c>
      <c r="G409" s="296" t="s">
        <v>226</v>
      </c>
      <c r="H409" s="297">
        <v>8.6809999999999992</v>
      </c>
      <c r="I409" s="298"/>
      <c r="J409" s="299">
        <f>ROUND(I409*H409,2)</f>
        <v>0</v>
      </c>
      <c r="K409" s="295" t="s">
        <v>1</v>
      </c>
      <c r="L409" s="300"/>
      <c r="M409" s="301" t="s">
        <v>1</v>
      </c>
      <c r="N409" s="302" t="s">
        <v>44</v>
      </c>
      <c r="O409" s="92"/>
      <c r="P409" s="235">
        <f>O409*H409</f>
        <v>0</v>
      </c>
      <c r="Q409" s="235">
        <v>0.13100000000000001</v>
      </c>
      <c r="R409" s="235">
        <f>Q409*H409</f>
        <v>1.137211</v>
      </c>
      <c r="S409" s="235">
        <v>0</v>
      </c>
      <c r="T409" s="235">
        <f>S409*H409</f>
        <v>0</v>
      </c>
      <c r="U409" s="236" t="s">
        <v>1</v>
      </c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7" t="s">
        <v>287</v>
      </c>
      <c r="AT409" s="237" t="s">
        <v>382</v>
      </c>
      <c r="AU409" s="237" t="s">
        <v>88</v>
      </c>
      <c r="AY409" s="18" t="s">
        <v>151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8" t="s">
        <v>86</v>
      </c>
      <c r="BK409" s="238">
        <f>ROUND(I409*H409,2)</f>
        <v>0</v>
      </c>
      <c r="BL409" s="18" t="s">
        <v>172</v>
      </c>
      <c r="BM409" s="237" t="s">
        <v>1050</v>
      </c>
    </row>
    <row r="410" s="2" customFormat="1">
      <c r="A410" s="39"/>
      <c r="B410" s="40"/>
      <c r="C410" s="41"/>
      <c r="D410" s="239" t="s">
        <v>160</v>
      </c>
      <c r="E410" s="41"/>
      <c r="F410" s="240" t="s">
        <v>1049</v>
      </c>
      <c r="G410" s="41"/>
      <c r="H410" s="41"/>
      <c r="I410" s="241"/>
      <c r="J410" s="41"/>
      <c r="K410" s="41"/>
      <c r="L410" s="45"/>
      <c r="M410" s="242"/>
      <c r="N410" s="243"/>
      <c r="O410" s="92"/>
      <c r="P410" s="92"/>
      <c r="Q410" s="92"/>
      <c r="R410" s="92"/>
      <c r="S410" s="92"/>
      <c r="T410" s="92"/>
      <c r="U410" s="93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160</v>
      </c>
      <c r="AU410" s="18" t="s">
        <v>88</v>
      </c>
    </row>
    <row r="411" s="13" customFormat="1">
      <c r="A411" s="13"/>
      <c r="B411" s="244"/>
      <c r="C411" s="245"/>
      <c r="D411" s="239" t="s">
        <v>161</v>
      </c>
      <c r="E411" s="246" t="s">
        <v>1</v>
      </c>
      <c r="F411" s="247" t="s">
        <v>997</v>
      </c>
      <c r="G411" s="245"/>
      <c r="H411" s="248">
        <v>8.4280000000000008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2"/>
      <c r="U411" s="25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4" t="s">
        <v>161</v>
      </c>
      <c r="AU411" s="254" t="s">
        <v>88</v>
      </c>
      <c r="AV411" s="13" t="s">
        <v>88</v>
      </c>
      <c r="AW411" s="13" t="s">
        <v>35</v>
      </c>
      <c r="AX411" s="13" t="s">
        <v>79</v>
      </c>
      <c r="AY411" s="254" t="s">
        <v>151</v>
      </c>
    </row>
    <row r="412" s="13" customFormat="1">
      <c r="A412" s="13"/>
      <c r="B412" s="244"/>
      <c r="C412" s="245"/>
      <c r="D412" s="239" t="s">
        <v>161</v>
      </c>
      <c r="E412" s="246" t="s">
        <v>1</v>
      </c>
      <c r="F412" s="247" t="s">
        <v>1051</v>
      </c>
      <c r="G412" s="245"/>
      <c r="H412" s="248">
        <v>8.6809999999999992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2"/>
      <c r="U412" s="25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4" t="s">
        <v>161</v>
      </c>
      <c r="AU412" s="254" t="s">
        <v>88</v>
      </c>
      <c r="AV412" s="13" t="s">
        <v>88</v>
      </c>
      <c r="AW412" s="13" t="s">
        <v>35</v>
      </c>
      <c r="AX412" s="13" t="s">
        <v>86</v>
      </c>
      <c r="AY412" s="254" t="s">
        <v>151</v>
      </c>
    </row>
    <row r="413" s="2" customFormat="1" ht="24.15" customHeight="1">
      <c r="A413" s="39"/>
      <c r="B413" s="40"/>
      <c r="C413" s="293" t="s">
        <v>517</v>
      </c>
      <c r="D413" s="293" t="s">
        <v>382</v>
      </c>
      <c r="E413" s="294" t="s">
        <v>1052</v>
      </c>
      <c r="F413" s="295" t="s">
        <v>1053</v>
      </c>
      <c r="G413" s="296" t="s">
        <v>226</v>
      </c>
      <c r="H413" s="297">
        <v>33.225000000000001</v>
      </c>
      <c r="I413" s="298"/>
      <c r="J413" s="299">
        <f>ROUND(I413*H413,2)</f>
        <v>0</v>
      </c>
      <c r="K413" s="295" t="s">
        <v>1</v>
      </c>
      <c r="L413" s="300"/>
      <c r="M413" s="301" t="s">
        <v>1</v>
      </c>
      <c r="N413" s="302" t="s">
        <v>44</v>
      </c>
      <c r="O413" s="92"/>
      <c r="P413" s="235">
        <f>O413*H413</f>
        <v>0</v>
      </c>
      <c r="Q413" s="235">
        <v>0.13100000000000001</v>
      </c>
      <c r="R413" s="235">
        <f>Q413*H413</f>
        <v>4.3524750000000001</v>
      </c>
      <c r="S413" s="235">
        <v>0</v>
      </c>
      <c r="T413" s="235">
        <f>S413*H413</f>
        <v>0</v>
      </c>
      <c r="U413" s="236" t="s">
        <v>1</v>
      </c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7" t="s">
        <v>287</v>
      </c>
      <c r="AT413" s="237" t="s">
        <v>382</v>
      </c>
      <c r="AU413" s="237" t="s">
        <v>88</v>
      </c>
      <c r="AY413" s="18" t="s">
        <v>151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8" t="s">
        <v>86</v>
      </c>
      <c r="BK413" s="238">
        <f>ROUND(I413*H413,2)</f>
        <v>0</v>
      </c>
      <c r="BL413" s="18" t="s">
        <v>172</v>
      </c>
      <c r="BM413" s="237" t="s">
        <v>1054</v>
      </c>
    </row>
    <row r="414" s="2" customFormat="1">
      <c r="A414" s="39"/>
      <c r="B414" s="40"/>
      <c r="C414" s="41"/>
      <c r="D414" s="239" t="s">
        <v>160</v>
      </c>
      <c r="E414" s="41"/>
      <c r="F414" s="240" t="s">
        <v>1053</v>
      </c>
      <c r="G414" s="41"/>
      <c r="H414" s="41"/>
      <c r="I414" s="241"/>
      <c r="J414" s="41"/>
      <c r="K414" s="41"/>
      <c r="L414" s="45"/>
      <c r="M414" s="242"/>
      <c r="N414" s="243"/>
      <c r="O414" s="92"/>
      <c r="P414" s="92"/>
      <c r="Q414" s="92"/>
      <c r="R414" s="92"/>
      <c r="S414" s="92"/>
      <c r="T414" s="92"/>
      <c r="U414" s="93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160</v>
      </c>
      <c r="AU414" s="18" t="s">
        <v>88</v>
      </c>
    </row>
    <row r="415" s="13" customFormat="1">
      <c r="A415" s="13"/>
      <c r="B415" s="244"/>
      <c r="C415" s="245"/>
      <c r="D415" s="239" t="s">
        <v>161</v>
      </c>
      <c r="E415" s="246" t="s">
        <v>1</v>
      </c>
      <c r="F415" s="247" t="s">
        <v>1036</v>
      </c>
      <c r="G415" s="245"/>
      <c r="H415" s="248">
        <v>20.417999999999999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2"/>
      <c r="U415" s="25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4" t="s">
        <v>161</v>
      </c>
      <c r="AU415" s="254" t="s">
        <v>88</v>
      </c>
      <c r="AV415" s="13" t="s">
        <v>88</v>
      </c>
      <c r="AW415" s="13" t="s">
        <v>35</v>
      </c>
      <c r="AX415" s="13" t="s">
        <v>79</v>
      </c>
      <c r="AY415" s="254" t="s">
        <v>151</v>
      </c>
    </row>
    <row r="416" s="13" customFormat="1">
      <c r="A416" s="13"/>
      <c r="B416" s="244"/>
      <c r="C416" s="245"/>
      <c r="D416" s="239" t="s">
        <v>161</v>
      </c>
      <c r="E416" s="246" t="s">
        <v>1</v>
      </c>
      <c r="F416" s="247" t="s">
        <v>1037</v>
      </c>
      <c r="G416" s="245"/>
      <c r="H416" s="248">
        <v>11.839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2"/>
      <c r="U416" s="25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161</v>
      </c>
      <c r="AU416" s="254" t="s">
        <v>88</v>
      </c>
      <c r="AV416" s="13" t="s">
        <v>88</v>
      </c>
      <c r="AW416" s="13" t="s">
        <v>35</v>
      </c>
      <c r="AX416" s="13" t="s">
        <v>79</v>
      </c>
      <c r="AY416" s="254" t="s">
        <v>151</v>
      </c>
    </row>
    <row r="417" s="15" customFormat="1">
      <c r="A417" s="15"/>
      <c r="B417" s="271"/>
      <c r="C417" s="272"/>
      <c r="D417" s="239" t="s">
        <v>161</v>
      </c>
      <c r="E417" s="273" t="s">
        <v>1</v>
      </c>
      <c r="F417" s="274" t="s">
        <v>236</v>
      </c>
      <c r="G417" s="272"/>
      <c r="H417" s="275">
        <v>32.256999999999998</v>
      </c>
      <c r="I417" s="276"/>
      <c r="J417" s="272"/>
      <c r="K417" s="272"/>
      <c r="L417" s="277"/>
      <c r="M417" s="278"/>
      <c r="N417" s="279"/>
      <c r="O417" s="279"/>
      <c r="P417" s="279"/>
      <c r="Q417" s="279"/>
      <c r="R417" s="279"/>
      <c r="S417" s="279"/>
      <c r="T417" s="279"/>
      <c r="U417" s="280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1" t="s">
        <v>161</v>
      </c>
      <c r="AU417" s="281" t="s">
        <v>88</v>
      </c>
      <c r="AV417" s="15" t="s">
        <v>172</v>
      </c>
      <c r="AW417" s="15" t="s">
        <v>35</v>
      </c>
      <c r="AX417" s="15" t="s">
        <v>79</v>
      </c>
      <c r="AY417" s="281" t="s">
        <v>151</v>
      </c>
    </row>
    <row r="418" s="13" customFormat="1">
      <c r="A418" s="13"/>
      <c r="B418" s="244"/>
      <c r="C418" s="245"/>
      <c r="D418" s="239" t="s">
        <v>161</v>
      </c>
      <c r="E418" s="246" t="s">
        <v>1</v>
      </c>
      <c r="F418" s="247" t="s">
        <v>1055</v>
      </c>
      <c r="G418" s="245"/>
      <c r="H418" s="248">
        <v>33.225000000000001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2"/>
      <c r="U418" s="25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161</v>
      </c>
      <c r="AU418" s="254" t="s">
        <v>88</v>
      </c>
      <c r="AV418" s="13" t="s">
        <v>88</v>
      </c>
      <c r="AW418" s="13" t="s">
        <v>35</v>
      </c>
      <c r="AX418" s="13" t="s">
        <v>86</v>
      </c>
      <c r="AY418" s="254" t="s">
        <v>151</v>
      </c>
    </row>
    <row r="419" s="2" customFormat="1" ht="24.15" customHeight="1">
      <c r="A419" s="39"/>
      <c r="B419" s="40"/>
      <c r="C419" s="293" t="s">
        <v>525</v>
      </c>
      <c r="D419" s="293" t="s">
        <v>382</v>
      </c>
      <c r="E419" s="294" t="s">
        <v>1056</v>
      </c>
      <c r="F419" s="295" t="s">
        <v>1057</v>
      </c>
      <c r="G419" s="296" t="s">
        <v>226</v>
      </c>
      <c r="H419" s="297">
        <v>18.478999999999999</v>
      </c>
      <c r="I419" s="298"/>
      <c r="J419" s="299">
        <f>ROUND(I419*H419,2)</f>
        <v>0</v>
      </c>
      <c r="K419" s="295" t="s">
        <v>1</v>
      </c>
      <c r="L419" s="300"/>
      <c r="M419" s="301" t="s">
        <v>1</v>
      </c>
      <c r="N419" s="302" t="s">
        <v>44</v>
      </c>
      <c r="O419" s="92"/>
      <c r="P419" s="235">
        <f>O419*H419</f>
        <v>0</v>
      </c>
      <c r="Q419" s="235">
        <v>0</v>
      </c>
      <c r="R419" s="235">
        <f>Q419*H419</f>
        <v>0</v>
      </c>
      <c r="S419" s="235">
        <v>0</v>
      </c>
      <c r="T419" s="235">
        <f>S419*H419</f>
        <v>0</v>
      </c>
      <c r="U419" s="236" t="s">
        <v>1</v>
      </c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7" t="s">
        <v>287</v>
      </c>
      <c r="AT419" s="237" t="s">
        <v>382</v>
      </c>
      <c r="AU419" s="237" t="s">
        <v>88</v>
      </c>
      <c r="AY419" s="18" t="s">
        <v>151</v>
      </c>
      <c r="BE419" s="238">
        <f>IF(N419="základní",J419,0)</f>
        <v>0</v>
      </c>
      <c r="BF419" s="238">
        <f>IF(N419="snížená",J419,0)</f>
        <v>0</v>
      </c>
      <c r="BG419" s="238">
        <f>IF(N419="zákl. přenesená",J419,0)</f>
        <v>0</v>
      </c>
      <c r="BH419" s="238">
        <f>IF(N419="sníž. přenesená",J419,0)</f>
        <v>0</v>
      </c>
      <c r="BI419" s="238">
        <f>IF(N419="nulová",J419,0)</f>
        <v>0</v>
      </c>
      <c r="BJ419" s="18" t="s">
        <v>86</v>
      </c>
      <c r="BK419" s="238">
        <f>ROUND(I419*H419,2)</f>
        <v>0</v>
      </c>
      <c r="BL419" s="18" t="s">
        <v>172</v>
      </c>
      <c r="BM419" s="237" t="s">
        <v>1058</v>
      </c>
    </row>
    <row r="420" s="2" customFormat="1">
      <c r="A420" s="39"/>
      <c r="B420" s="40"/>
      <c r="C420" s="41"/>
      <c r="D420" s="239" t="s">
        <v>160</v>
      </c>
      <c r="E420" s="41"/>
      <c r="F420" s="240" t="s">
        <v>1057</v>
      </c>
      <c r="G420" s="41"/>
      <c r="H420" s="41"/>
      <c r="I420" s="241"/>
      <c r="J420" s="41"/>
      <c r="K420" s="41"/>
      <c r="L420" s="45"/>
      <c r="M420" s="242"/>
      <c r="N420" s="243"/>
      <c r="O420" s="92"/>
      <c r="P420" s="92"/>
      <c r="Q420" s="92"/>
      <c r="R420" s="92"/>
      <c r="S420" s="92"/>
      <c r="T420" s="92"/>
      <c r="U420" s="93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160</v>
      </c>
      <c r="AU420" s="18" t="s">
        <v>88</v>
      </c>
    </row>
    <row r="421" s="13" customFormat="1">
      <c r="A421" s="13"/>
      <c r="B421" s="244"/>
      <c r="C421" s="245"/>
      <c r="D421" s="239" t="s">
        <v>161</v>
      </c>
      <c r="E421" s="246" t="s">
        <v>1</v>
      </c>
      <c r="F421" s="247" t="s">
        <v>1039</v>
      </c>
      <c r="G421" s="245"/>
      <c r="H421" s="248">
        <v>17.940999999999999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2"/>
      <c r="U421" s="25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161</v>
      </c>
      <c r="AU421" s="254" t="s">
        <v>88</v>
      </c>
      <c r="AV421" s="13" t="s">
        <v>88</v>
      </c>
      <c r="AW421" s="13" t="s">
        <v>35</v>
      </c>
      <c r="AX421" s="13" t="s">
        <v>79</v>
      </c>
      <c r="AY421" s="254" t="s">
        <v>151</v>
      </c>
    </row>
    <row r="422" s="13" customFormat="1">
      <c r="A422" s="13"/>
      <c r="B422" s="244"/>
      <c r="C422" s="245"/>
      <c r="D422" s="239" t="s">
        <v>161</v>
      </c>
      <c r="E422" s="246" t="s">
        <v>1</v>
      </c>
      <c r="F422" s="247" t="s">
        <v>1059</v>
      </c>
      <c r="G422" s="245"/>
      <c r="H422" s="248">
        <v>18.478999999999999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2"/>
      <c r="U422" s="25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161</v>
      </c>
      <c r="AU422" s="254" t="s">
        <v>88</v>
      </c>
      <c r="AV422" s="13" t="s">
        <v>88</v>
      </c>
      <c r="AW422" s="13" t="s">
        <v>35</v>
      </c>
      <c r="AX422" s="13" t="s">
        <v>86</v>
      </c>
      <c r="AY422" s="254" t="s">
        <v>151</v>
      </c>
    </row>
    <row r="423" s="2" customFormat="1" ht="24.15" customHeight="1">
      <c r="A423" s="39"/>
      <c r="B423" s="40"/>
      <c r="C423" s="293" t="s">
        <v>531</v>
      </c>
      <c r="D423" s="293" t="s">
        <v>382</v>
      </c>
      <c r="E423" s="294" t="s">
        <v>551</v>
      </c>
      <c r="F423" s="295" t="s">
        <v>1060</v>
      </c>
      <c r="G423" s="296" t="s">
        <v>226</v>
      </c>
      <c r="H423" s="297">
        <v>51.011000000000003</v>
      </c>
      <c r="I423" s="298"/>
      <c r="J423" s="299">
        <f>ROUND(I423*H423,2)</f>
        <v>0</v>
      </c>
      <c r="K423" s="295" t="s">
        <v>227</v>
      </c>
      <c r="L423" s="300"/>
      <c r="M423" s="301" t="s">
        <v>1</v>
      </c>
      <c r="N423" s="302" t="s">
        <v>44</v>
      </c>
      <c r="O423" s="92"/>
      <c r="P423" s="235">
        <f>O423*H423</f>
        <v>0</v>
      </c>
      <c r="Q423" s="235">
        <v>0.13100000000000001</v>
      </c>
      <c r="R423" s="235">
        <f>Q423*H423</f>
        <v>6.6824410000000007</v>
      </c>
      <c r="S423" s="235">
        <v>0</v>
      </c>
      <c r="T423" s="235">
        <f>S423*H423</f>
        <v>0</v>
      </c>
      <c r="U423" s="236" t="s">
        <v>1</v>
      </c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7" t="s">
        <v>287</v>
      </c>
      <c r="AT423" s="237" t="s">
        <v>382</v>
      </c>
      <c r="AU423" s="237" t="s">
        <v>88</v>
      </c>
      <c r="AY423" s="18" t="s">
        <v>151</v>
      </c>
      <c r="BE423" s="238">
        <f>IF(N423="základní",J423,0)</f>
        <v>0</v>
      </c>
      <c r="BF423" s="238">
        <f>IF(N423="snížená",J423,0)</f>
        <v>0</v>
      </c>
      <c r="BG423" s="238">
        <f>IF(N423="zákl. přenesená",J423,0)</f>
        <v>0</v>
      </c>
      <c r="BH423" s="238">
        <f>IF(N423="sníž. přenesená",J423,0)</f>
        <v>0</v>
      </c>
      <c r="BI423" s="238">
        <f>IF(N423="nulová",J423,0)</f>
        <v>0</v>
      </c>
      <c r="BJ423" s="18" t="s">
        <v>86</v>
      </c>
      <c r="BK423" s="238">
        <f>ROUND(I423*H423,2)</f>
        <v>0</v>
      </c>
      <c r="BL423" s="18" t="s">
        <v>172</v>
      </c>
      <c r="BM423" s="237" t="s">
        <v>1061</v>
      </c>
    </row>
    <row r="424" s="2" customFormat="1">
      <c r="A424" s="39"/>
      <c r="B424" s="40"/>
      <c r="C424" s="41"/>
      <c r="D424" s="239" t="s">
        <v>160</v>
      </c>
      <c r="E424" s="41"/>
      <c r="F424" s="240" t="s">
        <v>1060</v>
      </c>
      <c r="G424" s="41"/>
      <c r="H424" s="41"/>
      <c r="I424" s="241"/>
      <c r="J424" s="41"/>
      <c r="K424" s="41"/>
      <c r="L424" s="45"/>
      <c r="M424" s="242"/>
      <c r="N424" s="243"/>
      <c r="O424" s="92"/>
      <c r="P424" s="92"/>
      <c r="Q424" s="92"/>
      <c r="R424" s="92"/>
      <c r="S424" s="92"/>
      <c r="T424" s="92"/>
      <c r="U424" s="93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160</v>
      </c>
      <c r="AU424" s="18" t="s">
        <v>88</v>
      </c>
    </row>
    <row r="425" s="13" customFormat="1">
      <c r="A425" s="13"/>
      <c r="B425" s="244"/>
      <c r="C425" s="245"/>
      <c r="D425" s="239" t="s">
        <v>161</v>
      </c>
      <c r="E425" s="246" t="s">
        <v>1</v>
      </c>
      <c r="F425" s="247" t="s">
        <v>1041</v>
      </c>
      <c r="G425" s="245"/>
      <c r="H425" s="248">
        <v>37.875999999999998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2"/>
      <c r="U425" s="25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4" t="s">
        <v>161</v>
      </c>
      <c r="AU425" s="254" t="s">
        <v>88</v>
      </c>
      <c r="AV425" s="13" t="s">
        <v>88</v>
      </c>
      <c r="AW425" s="13" t="s">
        <v>35</v>
      </c>
      <c r="AX425" s="13" t="s">
        <v>79</v>
      </c>
      <c r="AY425" s="254" t="s">
        <v>151</v>
      </c>
    </row>
    <row r="426" s="13" customFormat="1">
      <c r="A426" s="13"/>
      <c r="B426" s="244"/>
      <c r="C426" s="245"/>
      <c r="D426" s="239" t="s">
        <v>161</v>
      </c>
      <c r="E426" s="246" t="s">
        <v>1</v>
      </c>
      <c r="F426" s="247" t="s">
        <v>1042</v>
      </c>
      <c r="G426" s="245"/>
      <c r="H426" s="248">
        <v>11.648999999999999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2"/>
      <c r="U426" s="25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161</v>
      </c>
      <c r="AU426" s="254" t="s">
        <v>88</v>
      </c>
      <c r="AV426" s="13" t="s">
        <v>88</v>
      </c>
      <c r="AW426" s="13" t="s">
        <v>35</v>
      </c>
      <c r="AX426" s="13" t="s">
        <v>79</v>
      </c>
      <c r="AY426" s="254" t="s">
        <v>151</v>
      </c>
    </row>
    <row r="427" s="15" customFormat="1">
      <c r="A427" s="15"/>
      <c r="B427" s="271"/>
      <c r="C427" s="272"/>
      <c r="D427" s="239" t="s">
        <v>161</v>
      </c>
      <c r="E427" s="273" t="s">
        <v>1</v>
      </c>
      <c r="F427" s="274" t="s">
        <v>236</v>
      </c>
      <c r="G427" s="272"/>
      <c r="H427" s="275">
        <v>49.524999999999999</v>
      </c>
      <c r="I427" s="276"/>
      <c r="J427" s="272"/>
      <c r="K427" s="272"/>
      <c r="L427" s="277"/>
      <c r="M427" s="278"/>
      <c r="N427" s="279"/>
      <c r="O427" s="279"/>
      <c r="P427" s="279"/>
      <c r="Q427" s="279"/>
      <c r="R427" s="279"/>
      <c r="S427" s="279"/>
      <c r="T427" s="279"/>
      <c r="U427" s="280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81" t="s">
        <v>161</v>
      </c>
      <c r="AU427" s="281" t="s">
        <v>88</v>
      </c>
      <c r="AV427" s="15" t="s">
        <v>172</v>
      </c>
      <c r="AW427" s="15" t="s">
        <v>35</v>
      </c>
      <c r="AX427" s="15" t="s">
        <v>79</v>
      </c>
      <c r="AY427" s="281" t="s">
        <v>151</v>
      </c>
    </row>
    <row r="428" s="13" customFormat="1">
      <c r="A428" s="13"/>
      <c r="B428" s="244"/>
      <c r="C428" s="245"/>
      <c r="D428" s="239" t="s">
        <v>161</v>
      </c>
      <c r="E428" s="246" t="s">
        <v>1</v>
      </c>
      <c r="F428" s="247" t="s">
        <v>1062</v>
      </c>
      <c r="G428" s="245"/>
      <c r="H428" s="248">
        <v>51.011000000000003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2"/>
      <c r="U428" s="25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4" t="s">
        <v>161</v>
      </c>
      <c r="AU428" s="254" t="s">
        <v>88</v>
      </c>
      <c r="AV428" s="13" t="s">
        <v>88</v>
      </c>
      <c r="AW428" s="13" t="s">
        <v>35</v>
      </c>
      <c r="AX428" s="13" t="s">
        <v>86</v>
      </c>
      <c r="AY428" s="254" t="s">
        <v>151</v>
      </c>
    </row>
    <row r="429" s="2" customFormat="1" ht="33" customHeight="1">
      <c r="A429" s="39"/>
      <c r="B429" s="40"/>
      <c r="C429" s="226" t="s">
        <v>538</v>
      </c>
      <c r="D429" s="226" t="s">
        <v>154</v>
      </c>
      <c r="E429" s="227" t="s">
        <v>556</v>
      </c>
      <c r="F429" s="228" t="s">
        <v>557</v>
      </c>
      <c r="G429" s="229" t="s">
        <v>226</v>
      </c>
      <c r="H429" s="230">
        <v>122.051</v>
      </c>
      <c r="I429" s="231"/>
      <c r="J429" s="232">
        <f>ROUND(I429*H429,2)</f>
        <v>0</v>
      </c>
      <c r="K429" s="228" t="s">
        <v>227</v>
      </c>
      <c r="L429" s="45"/>
      <c r="M429" s="233" t="s">
        <v>1</v>
      </c>
      <c r="N429" s="234" t="s">
        <v>44</v>
      </c>
      <c r="O429" s="92"/>
      <c r="P429" s="235">
        <f>O429*H429</f>
        <v>0</v>
      </c>
      <c r="Q429" s="235">
        <v>0.11162</v>
      </c>
      <c r="R429" s="235">
        <f>Q429*H429</f>
        <v>13.623332619999999</v>
      </c>
      <c r="S429" s="235">
        <v>0</v>
      </c>
      <c r="T429" s="235">
        <f>S429*H429</f>
        <v>0</v>
      </c>
      <c r="U429" s="236" t="s">
        <v>1</v>
      </c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7" t="s">
        <v>172</v>
      </c>
      <c r="AT429" s="237" t="s">
        <v>154</v>
      </c>
      <c r="AU429" s="237" t="s">
        <v>88</v>
      </c>
      <c r="AY429" s="18" t="s">
        <v>151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8" t="s">
        <v>86</v>
      </c>
      <c r="BK429" s="238">
        <f>ROUND(I429*H429,2)</f>
        <v>0</v>
      </c>
      <c r="BL429" s="18" t="s">
        <v>172</v>
      </c>
      <c r="BM429" s="237" t="s">
        <v>1063</v>
      </c>
    </row>
    <row r="430" s="2" customFormat="1">
      <c r="A430" s="39"/>
      <c r="B430" s="40"/>
      <c r="C430" s="41"/>
      <c r="D430" s="239" t="s">
        <v>160</v>
      </c>
      <c r="E430" s="41"/>
      <c r="F430" s="240" t="s">
        <v>557</v>
      </c>
      <c r="G430" s="41"/>
      <c r="H430" s="41"/>
      <c r="I430" s="241"/>
      <c r="J430" s="41"/>
      <c r="K430" s="41"/>
      <c r="L430" s="45"/>
      <c r="M430" s="242"/>
      <c r="N430" s="243"/>
      <c r="O430" s="92"/>
      <c r="P430" s="92"/>
      <c r="Q430" s="92"/>
      <c r="R430" s="92"/>
      <c r="S430" s="92"/>
      <c r="T430" s="92"/>
      <c r="U430" s="93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160</v>
      </c>
      <c r="AU430" s="18" t="s">
        <v>88</v>
      </c>
    </row>
    <row r="431" s="2" customFormat="1">
      <c r="A431" s="39"/>
      <c r="B431" s="40"/>
      <c r="C431" s="41"/>
      <c r="D431" s="268" t="s">
        <v>229</v>
      </c>
      <c r="E431" s="41"/>
      <c r="F431" s="269" t="s">
        <v>559</v>
      </c>
      <c r="G431" s="41"/>
      <c r="H431" s="41"/>
      <c r="I431" s="241"/>
      <c r="J431" s="41"/>
      <c r="K431" s="41"/>
      <c r="L431" s="45"/>
      <c r="M431" s="242"/>
      <c r="N431" s="243"/>
      <c r="O431" s="92"/>
      <c r="P431" s="92"/>
      <c r="Q431" s="92"/>
      <c r="R431" s="92"/>
      <c r="S431" s="92"/>
      <c r="T431" s="92"/>
      <c r="U431" s="93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229</v>
      </c>
      <c r="AU431" s="18" t="s">
        <v>88</v>
      </c>
    </row>
    <row r="432" s="2" customFormat="1">
      <c r="A432" s="39"/>
      <c r="B432" s="40"/>
      <c r="C432" s="41"/>
      <c r="D432" s="239" t="s">
        <v>231</v>
      </c>
      <c r="E432" s="41"/>
      <c r="F432" s="270" t="s">
        <v>232</v>
      </c>
      <c r="G432" s="41"/>
      <c r="H432" s="41"/>
      <c r="I432" s="241"/>
      <c r="J432" s="41"/>
      <c r="K432" s="41"/>
      <c r="L432" s="45"/>
      <c r="M432" s="242"/>
      <c r="N432" s="243"/>
      <c r="O432" s="92"/>
      <c r="P432" s="92"/>
      <c r="Q432" s="92"/>
      <c r="R432" s="92"/>
      <c r="S432" s="92"/>
      <c r="T432" s="92"/>
      <c r="U432" s="93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231</v>
      </c>
      <c r="AU432" s="18" t="s">
        <v>88</v>
      </c>
    </row>
    <row r="433" s="13" customFormat="1">
      <c r="A433" s="13"/>
      <c r="B433" s="244"/>
      <c r="C433" s="245"/>
      <c r="D433" s="239" t="s">
        <v>161</v>
      </c>
      <c r="E433" s="246" t="s">
        <v>1</v>
      </c>
      <c r="F433" s="247" t="s">
        <v>999</v>
      </c>
      <c r="G433" s="245"/>
      <c r="H433" s="248">
        <v>70.025999999999996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2"/>
      <c r="U433" s="25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161</v>
      </c>
      <c r="AU433" s="254" t="s">
        <v>88</v>
      </c>
      <c r="AV433" s="13" t="s">
        <v>88</v>
      </c>
      <c r="AW433" s="13" t="s">
        <v>35</v>
      </c>
      <c r="AX433" s="13" t="s">
        <v>79</v>
      </c>
      <c r="AY433" s="254" t="s">
        <v>151</v>
      </c>
    </row>
    <row r="434" s="13" customFormat="1">
      <c r="A434" s="13"/>
      <c r="B434" s="244"/>
      <c r="C434" s="245"/>
      <c r="D434" s="239" t="s">
        <v>161</v>
      </c>
      <c r="E434" s="246" t="s">
        <v>1</v>
      </c>
      <c r="F434" s="247" t="s">
        <v>1000</v>
      </c>
      <c r="G434" s="245"/>
      <c r="H434" s="248">
        <v>21.902000000000001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2"/>
      <c r="U434" s="25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4" t="s">
        <v>161</v>
      </c>
      <c r="AU434" s="254" t="s">
        <v>88</v>
      </c>
      <c r="AV434" s="13" t="s">
        <v>88</v>
      </c>
      <c r="AW434" s="13" t="s">
        <v>35</v>
      </c>
      <c r="AX434" s="13" t="s">
        <v>79</v>
      </c>
      <c r="AY434" s="254" t="s">
        <v>151</v>
      </c>
    </row>
    <row r="435" s="13" customFormat="1">
      <c r="A435" s="13"/>
      <c r="B435" s="244"/>
      <c r="C435" s="245"/>
      <c r="D435" s="239" t="s">
        <v>161</v>
      </c>
      <c r="E435" s="246" t="s">
        <v>1</v>
      </c>
      <c r="F435" s="247" t="s">
        <v>1001</v>
      </c>
      <c r="G435" s="245"/>
      <c r="H435" s="248">
        <v>30.123000000000001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2"/>
      <c r="U435" s="25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4" t="s">
        <v>161</v>
      </c>
      <c r="AU435" s="254" t="s">
        <v>88</v>
      </c>
      <c r="AV435" s="13" t="s">
        <v>88</v>
      </c>
      <c r="AW435" s="13" t="s">
        <v>35</v>
      </c>
      <c r="AX435" s="13" t="s">
        <v>79</v>
      </c>
      <c r="AY435" s="254" t="s">
        <v>151</v>
      </c>
    </row>
    <row r="436" s="15" customFormat="1">
      <c r="A436" s="15"/>
      <c r="B436" s="271"/>
      <c r="C436" s="272"/>
      <c r="D436" s="239" t="s">
        <v>161</v>
      </c>
      <c r="E436" s="273" t="s">
        <v>1</v>
      </c>
      <c r="F436" s="274" t="s">
        <v>236</v>
      </c>
      <c r="G436" s="272"/>
      <c r="H436" s="275">
        <v>122.051</v>
      </c>
      <c r="I436" s="276"/>
      <c r="J436" s="272"/>
      <c r="K436" s="272"/>
      <c r="L436" s="277"/>
      <c r="M436" s="278"/>
      <c r="N436" s="279"/>
      <c r="O436" s="279"/>
      <c r="P436" s="279"/>
      <c r="Q436" s="279"/>
      <c r="R436" s="279"/>
      <c r="S436" s="279"/>
      <c r="T436" s="279"/>
      <c r="U436" s="280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1" t="s">
        <v>161</v>
      </c>
      <c r="AU436" s="281" t="s">
        <v>88</v>
      </c>
      <c r="AV436" s="15" t="s">
        <v>172</v>
      </c>
      <c r="AW436" s="15" t="s">
        <v>35</v>
      </c>
      <c r="AX436" s="15" t="s">
        <v>86</v>
      </c>
      <c r="AY436" s="281" t="s">
        <v>151</v>
      </c>
    </row>
    <row r="437" s="2" customFormat="1" ht="24.15" customHeight="1">
      <c r="A437" s="39"/>
      <c r="B437" s="40"/>
      <c r="C437" s="293" t="s">
        <v>545</v>
      </c>
      <c r="D437" s="293" t="s">
        <v>382</v>
      </c>
      <c r="E437" s="294" t="s">
        <v>1064</v>
      </c>
      <c r="F437" s="295" t="s">
        <v>1065</v>
      </c>
      <c r="G437" s="296" t="s">
        <v>226</v>
      </c>
      <c r="H437" s="297">
        <v>72.126999999999995</v>
      </c>
      <c r="I437" s="298"/>
      <c r="J437" s="299">
        <f>ROUND(I437*H437,2)</f>
        <v>0</v>
      </c>
      <c r="K437" s="295" t="s">
        <v>227</v>
      </c>
      <c r="L437" s="300"/>
      <c r="M437" s="301" t="s">
        <v>1</v>
      </c>
      <c r="N437" s="302" t="s">
        <v>44</v>
      </c>
      <c r="O437" s="92"/>
      <c r="P437" s="235">
        <f>O437*H437</f>
        <v>0</v>
      </c>
      <c r="Q437" s="235">
        <v>0.17599999999999999</v>
      </c>
      <c r="R437" s="235">
        <f>Q437*H437</f>
        <v>12.694351999999999</v>
      </c>
      <c r="S437" s="235">
        <v>0</v>
      </c>
      <c r="T437" s="235">
        <f>S437*H437</f>
        <v>0</v>
      </c>
      <c r="U437" s="236" t="s">
        <v>1</v>
      </c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7" t="s">
        <v>287</v>
      </c>
      <c r="AT437" s="237" t="s">
        <v>382</v>
      </c>
      <c r="AU437" s="237" t="s">
        <v>88</v>
      </c>
      <c r="AY437" s="18" t="s">
        <v>151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8" t="s">
        <v>86</v>
      </c>
      <c r="BK437" s="238">
        <f>ROUND(I437*H437,2)</f>
        <v>0</v>
      </c>
      <c r="BL437" s="18" t="s">
        <v>172</v>
      </c>
      <c r="BM437" s="237" t="s">
        <v>1066</v>
      </c>
    </row>
    <row r="438" s="2" customFormat="1">
      <c r="A438" s="39"/>
      <c r="B438" s="40"/>
      <c r="C438" s="41"/>
      <c r="D438" s="239" t="s">
        <v>160</v>
      </c>
      <c r="E438" s="41"/>
      <c r="F438" s="240" t="s">
        <v>1065</v>
      </c>
      <c r="G438" s="41"/>
      <c r="H438" s="41"/>
      <c r="I438" s="241"/>
      <c r="J438" s="41"/>
      <c r="K438" s="41"/>
      <c r="L438" s="45"/>
      <c r="M438" s="242"/>
      <c r="N438" s="243"/>
      <c r="O438" s="92"/>
      <c r="P438" s="92"/>
      <c r="Q438" s="92"/>
      <c r="R438" s="92"/>
      <c r="S438" s="92"/>
      <c r="T438" s="92"/>
      <c r="U438" s="93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160</v>
      </c>
      <c r="AU438" s="18" t="s">
        <v>88</v>
      </c>
    </row>
    <row r="439" s="13" customFormat="1">
      <c r="A439" s="13"/>
      <c r="B439" s="244"/>
      <c r="C439" s="245"/>
      <c r="D439" s="239" t="s">
        <v>161</v>
      </c>
      <c r="E439" s="246" t="s">
        <v>1</v>
      </c>
      <c r="F439" s="247" t="s">
        <v>999</v>
      </c>
      <c r="G439" s="245"/>
      <c r="H439" s="248">
        <v>70.025999999999996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2"/>
      <c r="U439" s="25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4" t="s">
        <v>161</v>
      </c>
      <c r="AU439" s="254" t="s">
        <v>88</v>
      </c>
      <c r="AV439" s="13" t="s">
        <v>88</v>
      </c>
      <c r="AW439" s="13" t="s">
        <v>35</v>
      </c>
      <c r="AX439" s="13" t="s">
        <v>79</v>
      </c>
      <c r="AY439" s="254" t="s">
        <v>151</v>
      </c>
    </row>
    <row r="440" s="13" customFormat="1">
      <c r="A440" s="13"/>
      <c r="B440" s="244"/>
      <c r="C440" s="245"/>
      <c r="D440" s="239" t="s">
        <v>161</v>
      </c>
      <c r="E440" s="246" t="s">
        <v>1</v>
      </c>
      <c r="F440" s="247" t="s">
        <v>1067</v>
      </c>
      <c r="G440" s="245"/>
      <c r="H440" s="248">
        <v>72.126999999999995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2"/>
      <c r="U440" s="25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4" t="s">
        <v>161</v>
      </c>
      <c r="AU440" s="254" t="s">
        <v>88</v>
      </c>
      <c r="AV440" s="13" t="s">
        <v>88</v>
      </c>
      <c r="AW440" s="13" t="s">
        <v>35</v>
      </c>
      <c r="AX440" s="13" t="s">
        <v>86</v>
      </c>
      <c r="AY440" s="254" t="s">
        <v>151</v>
      </c>
    </row>
    <row r="441" s="2" customFormat="1" ht="24.15" customHeight="1">
      <c r="A441" s="39"/>
      <c r="B441" s="40"/>
      <c r="C441" s="293" t="s">
        <v>550</v>
      </c>
      <c r="D441" s="293" t="s">
        <v>382</v>
      </c>
      <c r="E441" s="294" t="s">
        <v>1068</v>
      </c>
      <c r="F441" s="295" t="s">
        <v>1069</v>
      </c>
      <c r="G441" s="296" t="s">
        <v>226</v>
      </c>
      <c r="H441" s="297">
        <v>22.559000000000001</v>
      </c>
      <c r="I441" s="298"/>
      <c r="J441" s="299">
        <f>ROUND(I441*H441,2)</f>
        <v>0</v>
      </c>
      <c r="K441" s="295" t="s">
        <v>1</v>
      </c>
      <c r="L441" s="300"/>
      <c r="M441" s="301" t="s">
        <v>1</v>
      </c>
      <c r="N441" s="302" t="s">
        <v>44</v>
      </c>
      <c r="O441" s="92"/>
      <c r="P441" s="235">
        <f>O441*H441</f>
        <v>0</v>
      </c>
      <c r="Q441" s="235">
        <v>0.17599999999999999</v>
      </c>
      <c r="R441" s="235">
        <f>Q441*H441</f>
        <v>3.9703840000000001</v>
      </c>
      <c r="S441" s="235">
        <v>0</v>
      </c>
      <c r="T441" s="235">
        <f>S441*H441</f>
        <v>0</v>
      </c>
      <c r="U441" s="236" t="s">
        <v>1</v>
      </c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7" t="s">
        <v>287</v>
      </c>
      <c r="AT441" s="237" t="s">
        <v>382</v>
      </c>
      <c r="AU441" s="237" t="s">
        <v>88</v>
      </c>
      <c r="AY441" s="18" t="s">
        <v>151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8" t="s">
        <v>86</v>
      </c>
      <c r="BK441" s="238">
        <f>ROUND(I441*H441,2)</f>
        <v>0</v>
      </c>
      <c r="BL441" s="18" t="s">
        <v>172</v>
      </c>
      <c r="BM441" s="237" t="s">
        <v>1070</v>
      </c>
    </row>
    <row r="442" s="2" customFormat="1">
      <c r="A442" s="39"/>
      <c r="B442" s="40"/>
      <c r="C442" s="41"/>
      <c r="D442" s="239" t="s">
        <v>160</v>
      </c>
      <c r="E442" s="41"/>
      <c r="F442" s="240" t="s">
        <v>1069</v>
      </c>
      <c r="G442" s="41"/>
      <c r="H442" s="41"/>
      <c r="I442" s="241"/>
      <c r="J442" s="41"/>
      <c r="K442" s="41"/>
      <c r="L442" s="45"/>
      <c r="M442" s="242"/>
      <c r="N442" s="243"/>
      <c r="O442" s="92"/>
      <c r="P442" s="92"/>
      <c r="Q442" s="92"/>
      <c r="R442" s="92"/>
      <c r="S442" s="92"/>
      <c r="T442" s="92"/>
      <c r="U442" s="93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160</v>
      </c>
      <c r="AU442" s="18" t="s">
        <v>88</v>
      </c>
    </row>
    <row r="443" s="13" customFormat="1">
      <c r="A443" s="13"/>
      <c r="B443" s="244"/>
      <c r="C443" s="245"/>
      <c r="D443" s="239" t="s">
        <v>161</v>
      </c>
      <c r="E443" s="246" t="s">
        <v>1</v>
      </c>
      <c r="F443" s="247" t="s">
        <v>1000</v>
      </c>
      <c r="G443" s="245"/>
      <c r="H443" s="248">
        <v>21.902000000000001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2"/>
      <c r="U443" s="25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4" t="s">
        <v>161</v>
      </c>
      <c r="AU443" s="254" t="s">
        <v>88</v>
      </c>
      <c r="AV443" s="13" t="s">
        <v>88</v>
      </c>
      <c r="AW443" s="13" t="s">
        <v>35</v>
      </c>
      <c r="AX443" s="13" t="s">
        <v>79</v>
      </c>
      <c r="AY443" s="254" t="s">
        <v>151</v>
      </c>
    </row>
    <row r="444" s="13" customFormat="1">
      <c r="A444" s="13"/>
      <c r="B444" s="244"/>
      <c r="C444" s="245"/>
      <c r="D444" s="239" t="s">
        <v>161</v>
      </c>
      <c r="E444" s="246" t="s">
        <v>1</v>
      </c>
      <c r="F444" s="247" t="s">
        <v>1071</v>
      </c>
      <c r="G444" s="245"/>
      <c r="H444" s="248">
        <v>22.559000000000001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2"/>
      <c r="U444" s="25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4" t="s">
        <v>161</v>
      </c>
      <c r="AU444" s="254" t="s">
        <v>88</v>
      </c>
      <c r="AV444" s="13" t="s">
        <v>88</v>
      </c>
      <c r="AW444" s="13" t="s">
        <v>35</v>
      </c>
      <c r="AX444" s="13" t="s">
        <v>86</v>
      </c>
      <c r="AY444" s="254" t="s">
        <v>151</v>
      </c>
    </row>
    <row r="445" s="2" customFormat="1" ht="24.15" customHeight="1">
      <c r="A445" s="39"/>
      <c r="B445" s="40"/>
      <c r="C445" s="293" t="s">
        <v>555</v>
      </c>
      <c r="D445" s="293" t="s">
        <v>382</v>
      </c>
      <c r="E445" s="294" t="s">
        <v>1072</v>
      </c>
      <c r="F445" s="295" t="s">
        <v>1073</v>
      </c>
      <c r="G445" s="296" t="s">
        <v>226</v>
      </c>
      <c r="H445" s="297">
        <v>31.027000000000001</v>
      </c>
      <c r="I445" s="298"/>
      <c r="J445" s="299">
        <f>ROUND(I445*H445,2)</f>
        <v>0</v>
      </c>
      <c r="K445" s="295" t="s">
        <v>227</v>
      </c>
      <c r="L445" s="300"/>
      <c r="M445" s="301" t="s">
        <v>1</v>
      </c>
      <c r="N445" s="302" t="s">
        <v>44</v>
      </c>
      <c r="O445" s="92"/>
      <c r="P445" s="235">
        <f>O445*H445</f>
        <v>0</v>
      </c>
      <c r="Q445" s="235">
        <v>0.17499999999999999</v>
      </c>
      <c r="R445" s="235">
        <f>Q445*H445</f>
        <v>5.4297249999999995</v>
      </c>
      <c r="S445" s="235">
        <v>0</v>
      </c>
      <c r="T445" s="235">
        <f>S445*H445</f>
        <v>0</v>
      </c>
      <c r="U445" s="236" t="s">
        <v>1</v>
      </c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7" t="s">
        <v>287</v>
      </c>
      <c r="AT445" s="237" t="s">
        <v>382</v>
      </c>
      <c r="AU445" s="237" t="s">
        <v>88</v>
      </c>
      <c r="AY445" s="18" t="s">
        <v>151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8" t="s">
        <v>86</v>
      </c>
      <c r="BK445" s="238">
        <f>ROUND(I445*H445,2)</f>
        <v>0</v>
      </c>
      <c r="BL445" s="18" t="s">
        <v>172</v>
      </c>
      <c r="BM445" s="237" t="s">
        <v>1074</v>
      </c>
    </row>
    <row r="446" s="2" customFormat="1">
      <c r="A446" s="39"/>
      <c r="B446" s="40"/>
      <c r="C446" s="41"/>
      <c r="D446" s="239" t="s">
        <v>160</v>
      </c>
      <c r="E446" s="41"/>
      <c r="F446" s="240" t="s">
        <v>1073</v>
      </c>
      <c r="G446" s="41"/>
      <c r="H446" s="41"/>
      <c r="I446" s="241"/>
      <c r="J446" s="41"/>
      <c r="K446" s="41"/>
      <c r="L446" s="45"/>
      <c r="M446" s="242"/>
      <c r="N446" s="243"/>
      <c r="O446" s="92"/>
      <c r="P446" s="92"/>
      <c r="Q446" s="92"/>
      <c r="R446" s="92"/>
      <c r="S446" s="92"/>
      <c r="T446" s="92"/>
      <c r="U446" s="93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160</v>
      </c>
      <c r="AU446" s="18" t="s">
        <v>88</v>
      </c>
    </row>
    <row r="447" s="13" customFormat="1">
      <c r="A447" s="13"/>
      <c r="B447" s="244"/>
      <c r="C447" s="245"/>
      <c r="D447" s="239" t="s">
        <v>161</v>
      </c>
      <c r="E447" s="246" t="s">
        <v>1</v>
      </c>
      <c r="F447" s="247" t="s">
        <v>1001</v>
      </c>
      <c r="G447" s="245"/>
      <c r="H447" s="248">
        <v>30.123000000000001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2"/>
      <c r="U447" s="25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4" t="s">
        <v>161</v>
      </c>
      <c r="AU447" s="254" t="s">
        <v>88</v>
      </c>
      <c r="AV447" s="13" t="s">
        <v>88</v>
      </c>
      <c r="AW447" s="13" t="s">
        <v>35</v>
      </c>
      <c r="AX447" s="13" t="s">
        <v>79</v>
      </c>
      <c r="AY447" s="254" t="s">
        <v>151</v>
      </c>
    </row>
    <row r="448" s="13" customFormat="1">
      <c r="A448" s="13"/>
      <c r="B448" s="244"/>
      <c r="C448" s="245"/>
      <c r="D448" s="239" t="s">
        <v>161</v>
      </c>
      <c r="E448" s="246" t="s">
        <v>1</v>
      </c>
      <c r="F448" s="247" t="s">
        <v>1075</v>
      </c>
      <c r="G448" s="245"/>
      <c r="H448" s="248">
        <v>31.027000000000001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2"/>
      <c r="U448" s="25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161</v>
      </c>
      <c r="AU448" s="254" t="s">
        <v>88</v>
      </c>
      <c r="AV448" s="13" t="s">
        <v>88</v>
      </c>
      <c r="AW448" s="13" t="s">
        <v>35</v>
      </c>
      <c r="AX448" s="13" t="s">
        <v>86</v>
      </c>
      <c r="AY448" s="254" t="s">
        <v>151</v>
      </c>
    </row>
    <row r="449" s="12" customFormat="1" ht="22.8" customHeight="1">
      <c r="A449" s="12"/>
      <c r="B449" s="210"/>
      <c r="C449" s="211"/>
      <c r="D449" s="212" t="s">
        <v>78</v>
      </c>
      <c r="E449" s="224" t="s">
        <v>287</v>
      </c>
      <c r="F449" s="224" t="s">
        <v>578</v>
      </c>
      <c r="G449" s="211"/>
      <c r="H449" s="211"/>
      <c r="I449" s="214"/>
      <c r="J449" s="225">
        <f>BK449</f>
        <v>0</v>
      </c>
      <c r="K449" s="211"/>
      <c r="L449" s="216"/>
      <c r="M449" s="217"/>
      <c r="N449" s="218"/>
      <c r="O449" s="218"/>
      <c r="P449" s="219">
        <f>SUM(P450:P465)</f>
        <v>0</v>
      </c>
      <c r="Q449" s="218"/>
      <c r="R449" s="219">
        <f>SUM(R450:R465)</f>
        <v>3.9032800000000001</v>
      </c>
      <c r="S449" s="218"/>
      <c r="T449" s="219">
        <f>SUM(T450:T465)</f>
        <v>3.5</v>
      </c>
      <c r="U449" s="220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21" t="s">
        <v>86</v>
      </c>
      <c r="AT449" s="222" t="s">
        <v>78</v>
      </c>
      <c r="AU449" s="222" t="s">
        <v>86</v>
      </c>
      <c r="AY449" s="221" t="s">
        <v>151</v>
      </c>
      <c r="BK449" s="223">
        <f>SUM(BK450:BK465)</f>
        <v>0</v>
      </c>
    </row>
    <row r="450" s="2" customFormat="1" ht="37.8" customHeight="1">
      <c r="A450" s="39"/>
      <c r="B450" s="40"/>
      <c r="C450" s="226" t="s">
        <v>561</v>
      </c>
      <c r="D450" s="226" t="s">
        <v>154</v>
      </c>
      <c r="E450" s="227" t="s">
        <v>1076</v>
      </c>
      <c r="F450" s="228" t="s">
        <v>1077</v>
      </c>
      <c r="G450" s="229" t="s">
        <v>186</v>
      </c>
      <c r="H450" s="230">
        <v>5</v>
      </c>
      <c r="I450" s="231"/>
      <c r="J450" s="232">
        <f>ROUND(I450*H450,2)</f>
        <v>0</v>
      </c>
      <c r="K450" s="228" t="s">
        <v>227</v>
      </c>
      <c r="L450" s="45"/>
      <c r="M450" s="233" t="s">
        <v>1</v>
      </c>
      <c r="N450" s="234" t="s">
        <v>44</v>
      </c>
      <c r="O450" s="92"/>
      <c r="P450" s="235">
        <f>O450*H450</f>
        <v>0</v>
      </c>
      <c r="Q450" s="235">
        <v>0.62248000000000003</v>
      </c>
      <c r="R450" s="235">
        <f>Q450*H450</f>
        <v>3.1124000000000001</v>
      </c>
      <c r="S450" s="235">
        <v>0.62</v>
      </c>
      <c r="T450" s="235">
        <f>S450*H450</f>
        <v>3.1000000000000001</v>
      </c>
      <c r="U450" s="236" t="s">
        <v>1</v>
      </c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7" t="s">
        <v>172</v>
      </c>
      <c r="AT450" s="237" t="s">
        <v>154</v>
      </c>
      <c r="AU450" s="237" t="s">
        <v>88</v>
      </c>
      <c r="AY450" s="18" t="s">
        <v>151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8" t="s">
        <v>86</v>
      </c>
      <c r="BK450" s="238">
        <f>ROUND(I450*H450,2)</f>
        <v>0</v>
      </c>
      <c r="BL450" s="18" t="s">
        <v>172</v>
      </c>
      <c r="BM450" s="237" t="s">
        <v>1078</v>
      </c>
    </row>
    <row r="451" s="2" customFormat="1">
      <c r="A451" s="39"/>
      <c r="B451" s="40"/>
      <c r="C451" s="41"/>
      <c r="D451" s="239" t="s">
        <v>160</v>
      </c>
      <c r="E451" s="41"/>
      <c r="F451" s="240" t="s">
        <v>1077</v>
      </c>
      <c r="G451" s="41"/>
      <c r="H451" s="41"/>
      <c r="I451" s="241"/>
      <c r="J451" s="41"/>
      <c r="K451" s="41"/>
      <c r="L451" s="45"/>
      <c r="M451" s="242"/>
      <c r="N451" s="243"/>
      <c r="O451" s="92"/>
      <c r="P451" s="92"/>
      <c r="Q451" s="92"/>
      <c r="R451" s="92"/>
      <c r="S451" s="92"/>
      <c r="T451" s="92"/>
      <c r="U451" s="93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160</v>
      </c>
      <c r="AU451" s="18" t="s">
        <v>88</v>
      </c>
    </row>
    <row r="452" s="2" customFormat="1">
      <c r="A452" s="39"/>
      <c r="B452" s="40"/>
      <c r="C452" s="41"/>
      <c r="D452" s="268" t="s">
        <v>229</v>
      </c>
      <c r="E452" s="41"/>
      <c r="F452" s="269" t="s">
        <v>1079</v>
      </c>
      <c r="G452" s="41"/>
      <c r="H452" s="41"/>
      <c r="I452" s="241"/>
      <c r="J452" s="41"/>
      <c r="K452" s="41"/>
      <c r="L452" s="45"/>
      <c r="M452" s="242"/>
      <c r="N452" s="243"/>
      <c r="O452" s="92"/>
      <c r="P452" s="92"/>
      <c r="Q452" s="92"/>
      <c r="R452" s="92"/>
      <c r="S452" s="92"/>
      <c r="T452" s="92"/>
      <c r="U452" s="93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229</v>
      </c>
      <c r="AU452" s="18" t="s">
        <v>88</v>
      </c>
    </row>
    <row r="453" s="2" customFormat="1">
      <c r="A453" s="39"/>
      <c r="B453" s="40"/>
      <c r="C453" s="41"/>
      <c r="D453" s="239" t="s">
        <v>231</v>
      </c>
      <c r="E453" s="41"/>
      <c r="F453" s="270" t="s">
        <v>232</v>
      </c>
      <c r="G453" s="41"/>
      <c r="H453" s="41"/>
      <c r="I453" s="241"/>
      <c r="J453" s="41"/>
      <c r="K453" s="41"/>
      <c r="L453" s="45"/>
      <c r="M453" s="242"/>
      <c r="N453" s="243"/>
      <c r="O453" s="92"/>
      <c r="P453" s="92"/>
      <c r="Q453" s="92"/>
      <c r="R453" s="92"/>
      <c r="S453" s="92"/>
      <c r="T453" s="92"/>
      <c r="U453" s="93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231</v>
      </c>
      <c r="AU453" s="18" t="s">
        <v>88</v>
      </c>
    </row>
    <row r="454" s="14" customFormat="1">
      <c r="A454" s="14"/>
      <c r="B454" s="255"/>
      <c r="C454" s="256"/>
      <c r="D454" s="239" t="s">
        <v>161</v>
      </c>
      <c r="E454" s="257" t="s">
        <v>1</v>
      </c>
      <c r="F454" s="258" t="s">
        <v>1080</v>
      </c>
      <c r="G454" s="256"/>
      <c r="H454" s="257" t="s">
        <v>1</v>
      </c>
      <c r="I454" s="259"/>
      <c r="J454" s="256"/>
      <c r="K454" s="256"/>
      <c r="L454" s="260"/>
      <c r="M454" s="261"/>
      <c r="N454" s="262"/>
      <c r="O454" s="262"/>
      <c r="P454" s="262"/>
      <c r="Q454" s="262"/>
      <c r="R454" s="262"/>
      <c r="S454" s="262"/>
      <c r="T454" s="262"/>
      <c r="U454" s="263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4" t="s">
        <v>161</v>
      </c>
      <c r="AU454" s="264" t="s">
        <v>88</v>
      </c>
      <c r="AV454" s="14" t="s">
        <v>86</v>
      </c>
      <c r="AW454" s="14" t="s">
        <v>35</v>
      </c>
      <c r="AX454" s="14" t="s">
        <v>79</v>
      </c>
      <c r="AY454" s="264" t="s">
        <v>151</v>
      </c>
    </row>
    <row r="455" s="13" customFormat="1">
      <c r="A455" s="13"/>
      <c r="B455" s="244"/>
      <c r="C455" s="245"/>
      <c r="D455" s="239" t="s">
        <v>161</v>
      </c>
      <c r="E455" s="246" t="s">
        <v>1</v>
      </c>
      <c r="F455" s="247" t="s">
        <v>150</v>
      </c>
      <c r="G455" s="245"/>
      <c r="H455" s="248">
        <v>5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2"/>
      <c r="U455" s="25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4" t="s">
        <v>161</v>
      </c>
      <c r="AU455" s="254" t="s">
        <v>88</v>
      </c>
      <c r="AV455" s="13" t="s">
        <v>88</v>
      </c>
      <c r="AW455" s="13" t="s">
        <v>35</v>
      </c>
      <c r="AX455" s="13" t="s">
        <v>86</v>
      </c>
      <c r="AY455" s="254" t="s">
        <v>151</v>
      </c>
    </row>
    <row r="456" s="2" customFormat="1" ht="33" customHeight="1">
      <c r="A456" s="39"/>
      <c r="B456" s="40"/>
      <c r="C456" s="293" t="s">
        <v>566</v>
      </c>
      <c r="D456" s="293" t="s">
        <v>382</v>
      </c>
      <c r="E456" s="294" t="s">
        <v>1081</v>
      </c>
      <c r="F456" s="295" t="s">
        <v>1082</v>
      </c>
      <c r="G456" s="296" t="s">
        <v>186</v>
      </c>
      <c r="H456" s="297">
        <v>5</v>
      </c>
      <c r="I456" s="298"/>
      <c r="J456" s="299">
        <f>ROUND(I456*H456,2)</f>
        <v>0</v>
      </c>
      <c r="K456" s="295" t="s">
        <v>227</v>
      </c>
      <c r="L456" s="300"/>
      <c r="M456" s="301" t="s">
        <v>1</v>
      </c>
      <c r="N456" s="302" t="s">
        <v>44</v>
      </c>
      <c r="O456" s="92"/>
      <c r="P456" s="235">
        <f>O456*H456</f>
        <v>0</v>
      </c>
      <c r="Q456" s="235">
        <v>0.069000000000000006</v>
      </c>
      <c r="R456" s="235">
        <f>Q456*H456</f>
        <v>0.34500000000000003</v>
      </c>
      <c r="S456" s="235">
        <v>0</v>
      </c>
      <c r="T456" s="235">
        <f>S456*H456</f>
        <v>0</v>
      </c>
      <c r="U456" s="236" t="s">
        <v>1</v>
      </c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7" t="s">
        <v>287</v>
      </c>
      <c r="AT456" s="237" t="s">
        <v>382</v>
      </c>
      <c r="AU456" s="237" t="s">
        <v>88</v>
      </c>
      <c r="AY456" s="18" t="s">
        <v>151</v>
      </c>
      <c r="BE456" s="238">
        <f>IF(N456="základní",J456,0)</f>
        <v>0</v>
      </c>
      <c r="BF456" s="238">
        <f>IF(N456="snížená",J456,0)</f>
        <v>0</v>
      </c>
      <c r="BG456" s="238">
        <f>IF(N456="zákl. přenesená",J456,0)</f>
        <v>0</v>
      </c>
      <c r="BH456" s="238">
        <f>IF(N456="sníž. přenesená",J456,0)</f>
        <v>0</v>
      </c>
      <c r="BI456" s="238">
        <f>IF(N456="nulová",J456,0)</f>
        <v>0</v>
      </c>
      <c r="BJ456" s="18" t="s">
        <v>86</v>
      </c>
      <c r="BK456" s="238">
        <f>ROUND(I456*H456,2)</f>
        <v>0</v>
      </c>
      <c r="BL456" s="18" t="s">
        <v>172</v>
      </c>
      <c r="BM456" s="237" t="s">
        <v>1083</v>
      </c>
    </row>
    <row r="457" s="2" customFormat="1">
      <c r="A457" s="39"/>
      <c r="B457" s="40"/>
      <c r="C457" s="41"/>
      <c r="D457" s="239" t="s">
        <v>160</v>
      </c>
      <c r="E457" s="41"/>
      <c r="F457" s="240" t="s">
        <v>1082</v>
      </c>
      <c r="G457" s="41"/>
      <c r="H457" s="41"/>
      <c r="I457" s="241"/>
      <c r="J457" s="41"/>
      <c r="K457" s="41"/>
      <c r="L457" s="45"/>
      <c r="M457" s="242"/>
      <c r="N457" s="243"/>
      <c r="O457" s="92"/>
      <c r="P457" s="92"/>
      <c r="Q457" s="92"/>
      <c r="R457" s="92"/>
      <c r="S457" s="92"/>
      <c r="T457" s="92"/>
      <c r="U457" s="93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160</v>
      </c>
      <c r="AU457" s="18" t="s">
        <v>88</v>
      </c>
    </row>
    <row r="458" s="2" customFormat="1" ht="24.15" customHeight="1">
      <c r="A458" s="39"/>
      <c r="B458" s="40"/>
      <c r="C458" s="226" t="s">
        <v>573</v>
      </c>
      <c r="D458" s="226" t="s">
        <v>154</v>
      </c>
      <c r="E458" s="227" t="s">
        <v>1084</v>
      </c>
      <c r="F458" s="228" t="s">
        <v>1085</v>
      </c>
      <c r="G458" s="229" t="s">
        <v>186</v>
      </c>
      <c r="H458" s="230">
        <v>4</v>
      </c>
      <c r="I458" s="231"/>
      <c r="J458" s="232">
        <f>ROUND(I458*H458,2)</f>
        <v>0</v>
      </c>
      <c r="K458" s="228" t="s">
        <v>227</v>
      </c>
      <c r="L458" s="45"/>
      <c r="M458" s="233" t="s">
        <v>1</v>
      </c>
      <c r="N458" s="234" t="s">
        <v>44</v>
      </c>
      <c r="O458" s="92"/>
      <c r="P458" s="235">
        <f>O458*H458</f>
        <v>0</v>
      </c>
      <c r="Q458" s="235">
        <v>0.10037</v>
      </c>
      <c r="R458" s="235">
        <f>Q458*H458</f>
        <v>0.40148</v>
      </c>
      <c r="S458" s="235">
        <v>0.10000000000000001</v>
      </c>
      <c r="T458" s="235">
        <f>S458*H458</f>
        <v>0.40000000000000002</v>
      </c>
      <c r="U458" s="236" t="s">
        <v>1</v>
      </c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7" t="s">
        <v>172</v>
      </c>
      <c r="AT458" s="237" t="s">
        <v>154</v>
      </c>
      <c r="AU458" s="237" t="s">
        <v>88</v>
      </c>
      <c r="AY458" s="18" t="s">
        <v>151</v>
      </c>
      <c r="BE458" s="238">
        <f>IF(N458="základní",J458,0)</f>
        <v>0</v>
      </c>
      <c r="BF458" s="238">
        <f>IF(N458="snížená",J458,0)</f>
        <v>0</v>
      </c>
      <c r="BG458" s="238">
        <f>IF(N458="zákl. přenesená",J458,0)</f>
        <v>0</v>
      </c>
      <c r="BH458" s="238">
        <f>IF(N458="sníž. přenesená",J458,0)</f>
        <v>0</v>
      </c>
      <c r="BI458" s="238">
        <f>IF(N458="nulová",J458,0)</f>
        <v>0</v>
      </c>
      <c r="BJ458" s="18" t="s">
        <v>86</v>
      </c>
      <c r="BK458" s="238">
        <f>ROUND(I458*H458,2)</f>
        <v>0</v>
      </c>
      <c r="BL458" s="18" t="s">
        <v>172</v>
      </c>
      <c r="BM458" s="237" t="s">
        <v>1086</v>
      </c>
    </row>
    <row r="459" s="2" customFormat="1">
      <c r="A459" s="39"/>
      <c r="B459" s="40"/>
      <c r="C459" s="41"/>
      <c r="D459" s="239" t="s">
        <v>160</v>
      </c>
      <c r="E459" s="41"/>
      <c r="F459" s="240" t="s">
        <v>1085</v>
      </c>
      <c r="G459" s="41"/>
      <c r="H459" s="41"/>
      <c r="I459" s="241"/>
      <c r="J459" s="41"/>
      <c r="K459" s="41"/>
      <c r="L459" s="45"/>
      <c r="M459" s="242"/>
      <c r="N459" s="243"/>
      <c r="O459" s="92"/>
      <c r="P459" s="92"/>
      <c r="Q459" s="92"/>
      <c r="R459" s="92"/>
      <c r="S459" s="92"/>
      <c r="T459" s="92"/>
      <c r="U459" s="93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160</v>
      </c>
      <c r="AU459" s="18" t="s">
        <v>88</v>
      </c>
    </row>
    <row r="460" s="2" customFormat="1">
      <c r="A460" s="39"/>
      <c r="B460" s="40"/>
      <c r="C460" s="41"/>
      <c r="D460" s="268" t="s">
        <v>229</v>
      </c>
      <c r="E460" s="41"/>
      <c r="F460" s="269" t="s">
        <v>1087</v>
      </c>
      <c r="G460" s="41"/>
      <c r="H460" s="41"/>
      <c r="I460" s="241"/>
      <c r="J460" s="41"/>
      <c r="K460" s="41"/>
      <c r="L460" s="45"/>
      <c r="M460" s="242"/>
      <c r="N460" s="243"/>
      <c r="O460" s="92"/>
      <c r="P460" s="92"/>
      <c r="Q460" s="92"/>
      <c r="R460" s="92"/>
      <c r="S460" s="92"/>
      <c r="T460" s="92"/>
      <c r="U460" s="93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229</v>
      </c>
      <c r="AU460" s="18" t="s">
        <v>88</v>
      </c>
    </row>
    <row r="461" s="2" customFormat="1">
      <c r="A461" s="39"/>
      <c r="B461" s="40"/>
      <c r="C461" s="41"/>
      <c r="D461" s="239" t="s">
        <v>231</v>
      </c>
      <c r="E461" s="41"/>
      <c r="F461" s="270" t="s">
        <v>232</v>
      </c>
      <c r="G461" s="41"/>
      <c r="H461" s="41"/>
      <c r="I461" s="241"/>
      <c r="J461" s="41"/>
      <c r="K461" s="41"/>
      <c r="L461" s="45"/>
      <c r="M461" s="242"/>
      <c r="N461" s="243"/>
      <c r="O461" s="92"/>
      <c r="P461" s="92"/>
      <c r="Q461" s="92"/>
      <c r="R461" s="92"/>
      <c r="S461" s="92"/>
      <c r="T461" s="92"/>
      <c r="U461" s="93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231</v>
      </c>
      <c r="AU461" s="18" t="s">
        <v>88</v>
      </c>
    </row>
    <row r="462" s="14" customFormat="1">
      <c r="A462" s="14"/>
      <c r="B462" s="255"/>
      <c r="C462" s="256"/>
      <c r="D462" s="239" t="s">
        <v>161</v>
      </c>
      <c r="E462" s="257" t="s">
        <v>1</v>
      </c>
      <c r="F462" s="258" t="s">
        <v>1080</v>
      </c>
      <c r="G462" s="256"/>
      <c r="H462" s="257" t="s">
        <v>1</v>
      </c>
      <c r="I462" s="259"/>
      <c r="J462" s="256"/>
      <c r="K462" s="256"/>
      <c r="L462" s="260"/>
      <c r="M462" s="261"/>
      <c r="N462" s="262"/>
      <c r="O462" s="262"/>
      <c r="P462" s="262"/>
      <c r="Q462" s="262"/>
      <c r="R462" s="262"/>
      <c r="S462" s="262"/>
      <c r="T462" s="262"/>
      <c r="U462" s="263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4" t="s">
        <v>161</v>
      </c>
      <c r="AU462" s="264" t="s">
        <v>88</v>
      </c>
      <c r="AV462" s="14" t="s">
        <v>86</v>
      </c>
      <c r="AW462" s="14" t="s">
        <v>35</v>
      </c>
      <c r="AX462" s="14" t="s">
        <v>79</v>
      </c>
      <c r="AY462" s="264" t="s">
        <v>151</v>
      </c>
    </row>
    <row r="463" s="13" customFormat="1">
      <c r="A463" s="13"/>
      <c r="B463" s="244"/>
      <c r="C463" s="245"/>
      <c r="D463" s="239" t="s">
        <v>161</v>
      </c>
      <c r="E463" s="246" t="s">
        <v>1</v>
      </c>
      <c r="F463" s="247" t="s">
        <v>172</v>
      </c>
      <c r="G463" s="245"/>
      <c r="H463" s="248">
        <v>4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2"/>
      <c r="U463" s="25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4" t="s">
        <v>161</v>
      </c>
      <c r="AU463" s="254" t="s">
        <v>88</v>
      </c>
      <c r="AV463" s="13" t="s">
        <v>88</v>
      </c>
      <c r="AW463" s="13" t="s">
        <v>35</v>
      </c>
      <c r="AX463" s="13" t="s">
        <v>86</v>
      </c>
      <c r="AY463" s="254" t="s">
        <v>151</v>
      </c>
    </row>
    <row r="464" s="2" customFormat="1" ht="24.15" customHeight="1">
      <c r="A464" s="39"/>
      <c r="B464" s="40"/>
      <c r="C464" s="293" t="s">
        <v>579</v>
      </c>
      <c r="D464" s="293" t="s">
        <v>382</v>
      </c>
      <c r="E464" s="294" t="s">
        <v>1088</v>
      </c>
      <c r="F464" s="295" t="s">
        <v>1089</v>
      </c>
      <c r="G464" s="296" t="s">
        <v>186</v>
      </c>
      <c r="H464" s="297">
        <v>4</v>
      </c>
      <c r="I464" s="298"/>
      <c r="J464" s="299">
        <f>ROUND(I464*H464,2)</f>
        <v>0</v>
      </c>
      <c r="K464" s="295" t="s">
        <v>227</v>
      </c>
      <c r="L464" s="300"/>
      <c r="M464" s="301" t="s">
        <v>1</v>
      </c>
      <c r="N464" s="302" t="s">
        <v>44</v>
      </c>
      <c r="O464" s="92"/>
      <c r="P464" s="235">
        <f>O464*H464</f>
        <v>0</v>
      </c>
      <c r="Q464" s="235">
        <v>0.011100000000000001</v>
      </c>
      <c r="R464" s="235">
        <f>Q464*H464</f>
        <v>0.044400000000000002</v>
      </c>
      <c r="S464" s="235">
        <v>0</v>
      </c>
      <c r="T464" s="235">
        <f>S464*H464</f>
        <v>0</v>
      </c>
      <c r="U464" s="236" t="s">
        <v>1</v>
      </c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7" t="s">
        <v>287</v>
      </c>
      <c r="AT464" s="237" t="s">
        <v>382</v>
      </c>
      <c r="AU464" s="237" t="s">
        <v>88</v>
      </c>
      <c r="AY464" s="18" t="s">
        <v>151</v>
      </c>
      <c r="BE464" s="238">
        <f>IF(N464="základní",J464,0)</f>
        <v>0</v>
      </c>
      <c r="BF464" s="238">
        <f>IF(N464="snížená",J464,0)</f>
        <v>0</v>
      </c>
      <c r="BG464" s="238">
        <f>IF(N464="zákl. přenesená",J464,0)</f>
        <v>0</v>
      </c>
      <c r="BH464" s="238">
        <f>IF(N464="sníž. přenesená",J464,0)</f>
        <v>0</v>
      </c>
      <c r="BI464" s="238">
        <f>IF(N464="nulová",J464,0)</f>
        <v>0</v>
      </c>
      <c r="BJ464" s="18" t="s">
        <v>86</v>
      </c>
      <c r="BK464" s="238">
        <f>ROUND(I464*H464,2)</f>
        <v>0</v>
      </c>
      <c r="BL464" s="18" t="s">
        <v>172</v>
      </c>
      <c r="BM464" s="237" t="s">
        <v>1090</v>
      </c>
    </row>
    <row r="465" s="2" customFormat="1">
      <c r="A465" s="39"/>
      <c r="B465" s="40"/>
      <c r="C465" s="41"/>
      <c r="D465" s="239" t="s">
        <v>160</v>
      </c>
      <c r="E465" s="41"/>
      <c r="F465" s="240" t="s">
        <v>1089</v>
      </c>
      <c r="G465" s="41"/>
      <c r="H465" s="41"/>
      <c r="I465" s="241"/>
      <c r="J465" s="41"/>
      <c r="K465" s="41"/>
      <c r="L465" s="45"/>
      <c r="M465" s="242"/>
      <c r="N465" s="243"/>
      <c r="O465" s="92"/>
      <c r="P465" s="92"/>
      <c r="Q465" s="92"/>
      <c r="R465" s="92"/>
      <c r="S465" s="92"/>
      <c r="T465" s="92"/>
      <c r="U465" s="93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160</v>
      </c>
      <c r="AU465" s="18" t="s">
        <v>88</v>
      </c>
    </row>
    <row r="466" s="12" customFormat="1" ht="22.8" customHeight="1">
      <c r="A466" s="12"/>
      <c r="B466" s="210"/>
      <c r="C466" s="211"/>
      <c r="D466" s="212" t="s">
        <v>78</v>
      </c>
      <c r="E466" s="224" t="s">
        <v>295</v>
      </c>
      <c r="F466" s="224" t="s">
        <v>664</v>
      </c>
      <c r="G466" s="211"/>
      <c r="H466" s="211"/>
      <c r="I466" s="214"/>
      <c r="J466" s="225">
        <f>BK466</f>
        <v>0</v>
      </c>
      <c r="K466" s="211"/>
      <c r="L466" s="216"/>
      <c r="M466" s="217"/>
      <c r="N466" s="218"/>
      <c r="O466" s="218"/>
      <c r="P466" s="219">
        <f>SUM(P467:P544)</f>
        <v>0</v>
      </c>
      <c r="Q466" s="218"/>
      <c r="R466" s="219">
        <f>SUM(R467:R544)</f>
        <v>387.64372623999998</v>
      </c>
      <c r="S466" s="218"/>
      <c r="T466" s="219">
        <f>SUM(T467:T544)</f>
        <v>30.003600000000002</v>
      </c>
      <c r="U466" s="220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21" t="s">
        <v>86</v>
      </c>
      <c r="AT466" s="222" t="s">
        <v>78</v>
      </c>
      <c r="AU466" s="222" t="s">
        <v>86</v>
      </c>
      <c r="AY466" s="221" t="s">
        <v>151</v>
      </c>
      <c r="BK466" s="223">
        <f>SUM(BK467:BK544)</f>
        <v>0</v>
      </c>
    </row>
    <row r="467" s="2" customFormat="1" ht="33" customHeight="1">
      <c r="A467" s="39"/>
      <c r="B467" s="40"/>
      <c r="C467" s="226" t="s">
        <v>585</v>
      </c>
      <c r="D467" s="226" t="s">
        <v>154</v>
      </c>
      <c r="E467" s="227" t="s">
        <v>708</v>
      </c>
      <c r="F467" s="228" t="s">
        <v>709</v>
      </c>
      <c r="G467" s="229" t="s">
        <v>582</v>
      </c>
      <c r="H467" s="230">
        <v>808.11599999999999</v>
      </c>
      <c r="I467" s="231"/>
      <c r="J467" s="232">
        <f>ROUND(I467*H467,2)</f>
        <v>0</v>
      </c>
      <c r="K467" s="228" t="s">
        <v>227</v>
      </c>
      <c r="L467" s="45"/>
      <c r="M467" s="233" t="s">
        <v>1</v>
      </c>
      <c r="N467" s="234" t="s">
        <v>44</v>
      </c>
      <c r="O467" s="92"/>
      <c r="P467" s="235">
        <f>O467*H467</f>
        <v>0</v>
      </c>
      <c r="Q467" s="235">
        <v>0.15540000000000001</v>
      </c>
      <c r="R467" s="235">
        <f>Q467*H467</f>
        <v>125.58122640000001</v>
      </c>
      <c r="S467" s="235">
        <v>0</v>
      </c>
      <c r="T467" s="235">
        <f>S467*H467</f>
        <v>0</v>
      </c>
      <c r="U467" s="236" t="s">
        <v>1</v>
      </c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7" t="s">
        <v>172</v>
      </c>
      <c r="AT467" s="237" t="s">
        <v>154</v>
      </c>
      <c r="AU467" s="237" t="s">
        <v>88</v>
      </c>
      <c r="AY467" s="18" t="s">
        <v>151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8" t="s">
        <v>86</v>
      </c>
      <c r="BK467" s="238">
        <f>ROUND(I467*H467,2)</f>
        <v>0</v>
      </c>
      <c r="BL467" s="18" t="s">
        <v>172</v>
      </c>
      <c r="BM467" s="237" t="s">
        <v>1091</v>
      </c>
    </row>
    <row r="468" s="2" customFormat="1">
      <c r="A468" s="39"/>
      <c r="B468" s="40"/>
      <c r="C468" s="41"/>
      <c r="D468" s="239" t="s">
        <v>160</v>
      </c>
      <c r="E468" s="41"/>
      <c r="F468" s="240" t="s">
        <v>709</v>
      </c>
      <c r="G468" s="41"/>
      <c r="H468" s="41"/>
      <c r="I468" s="241"/>
      <c r="J468" s="41"/>
      <c r="K468" s="41"/>
      <c r="L468" s="45"/>
      <c r="M468" s="242"/>
      <c r="N468" s="243"/>
      <c r="O468" s="92"/>
      <c r="P468" s="92"/>
      <c r="Q468" s="92"/>
      <c r="R468" s="92"/>
      <c r="S468" s="92"/>
      <c r="T468" s="92"/>
      <c r="U468" s="93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160</v>
      </c>
      <c r="AU468" s="18" t="s">
        <v>88</v>
      </c>
    </row>
    <row r="469" s="2" customFormat="1">
      <c r="A469" s="39"/>
      <c r="B469" s="40"/>
      <c r="C469" s="41"/>
      <c r="D469" s="268" t="s">
        <v>229</v>
      </c>
      <c r="E469" s="41"/>
      <c r="F469" s="269" t="s">
        <v>711</v>
      </c>
      <c r="G469" s="41"/>
      <c r="H469" s="41"/>
      <c r="I469" s="241"/>
      <c r="J469" s="41"/>
      <c r="K469" s="41"/>
      <c r="L469" s="45"/>
      <c r="M469" s="242"/>
      <c r="N469" s="243"/>
      <c r="O469" s="92"/>
      <c r="P469" s="92"/>
      <c r="Q469" s="92"/>
      <c r="R469" s="92"/>
      <c r="S469" s="92"/>
      <c r="T469" s="92"/>
      <c r="U469" s="93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229</v>
      </c>
      <c r="AU469" s="18" t="s">
        <v>88</v>
      </c>
    </row>
    <row r="470" s="2" customFormat="1">
      <c r="A470" s="39"/>
      <c r="B470" s="40"/>
      <c r="C470" s="41"/>
      <c r="D470" s="239" t="s">
        <v>231</v>
      </c>
      <c r="E470" s="41"/>
      <c r="F470" s="270" t="s">
        <v>232</v>
      </c>
      <c r="G470" s="41"/>
      <c r="H470" s="41"/>
      <c r="I470" s="241"/>
      <c r="J470" s="41"/>
      <c r="K470" s="41"/>
      <c r="L470" s="45"/>
      <c r="M470" s="242"/>
      <c r="N470" s="243"/>
      <c r="O470" s="92"/>
      <c r="P470" s="92"/>
      <c r="Q470" s="92"/>
      <c r="R470" s="92"/>
      <c r="S470" s="92"/>
      <c r="T470" s="92"/>
      <c r="U470" s="93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231</v>
      </c>
      <c r="AU470" s="18" t="s">
        <v>88</v>
      </c>
    </row>
    <row r="471" s="14" customFormat="1">
      <c r="A471" s="14"/>
      <c r="B471" s="255"/>
      <c r="C471" s="256"/>
      <c r="D471" s="239" t="s">
        <v>161</v>
      </c>
      <c r="E471" s="257" t="s">
        <v>1</v>
      </c>
      <c r="F471" s="258" t="s">
        <v>1092</v>
      </c>
      <c r="G471" s="256"/>
      <c r="H471" s="257" t="s">
        <v>1</v>
      </c>
      <c r="I471" s="259"/>
      <c r="J471" s="256"/>
      <c r="K471" s="256"/>
      <c r="L471" s="260"/>
      <c r="M471" s="261"/>
      <c r="N471" s="262"/>
      <c r="O471" s="262"/>
      <c r="P471" s="262"/>
      <c r="Q471" s="262"/>
      <c r="R471" s="262"/>
      <c r="S471" s="262"/>
      <c r="T471" s="262"/>
      <c r="U471" s="263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4" t="s">
        <v>161</v>
      </c>
      <c r="AU471" s="264" t="s">
        <v>88</v>
      </c>
      <c r="AV471" s="14" t="s">
        <v>86</v>
      </c>
      <c r="AW471" s="14" t="s">
        <v>35</v>
      </c>
      <c r="AX471" s="14" t="s">
        <v>79</v>
      </c>
      <c r="AY471" s="264" t="s">
        <v>151</v>
      </c>
    </row>
    <row r="472" s="13" customFormat="1">
      <c r="A472" s="13"/>
      <c r="B472" s="244"/>
      <c r="C472" s="245"/>
      <c r="D472" s="239" t="s">
        <v>161</v>
      </c>
      <c r="E472" s="246" t="s">
        <v>1</v>
      </c>
      <c r="F472" s="247" t="s">
        <v>1093</v>
      </c>
      <c r="G472" s="245"/>
      <c r="H472" s="248">
        <v>731.11599999999999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2"/>
      <c r="U472" s="25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4" t="s">
        <v>161</v>
      </c>
      <c r="AU472" s="254" t="s">
        <v>88</v>
      </c>
      <c r="AV472" s="13" t="s">
        <v>88</v>
      </c>
      <c r="AW472" s="13" t="s">
        <v>35</v>
      </c>
      <c r="AX472" s="13" t="s">
        <v>79</v>
      </c>
      <c r="AY472" s="254" t="s">
        <v>151</v>
      </c>
    </row>
    <row r="473" s="16" customFormat="1">
      <c r="A473" s="16"/>
      <c r="B473" s="282"/>
      <c r="C473" s="283"/>
      <c r="D473" s="239" t="s">
        <v>161</v>
      </c>
      <c r="E473" s="284" t="s">
        <v>1</v>
      </c>
      <c r="F473" s="285" t="s">
        <v>268</v>
      </c>
      <c r="G473" s="283"/>
      <c r="H473" s="286">
        <v>731.11599999999999</v>
      </c>
      <c r="I473" s="287"/>
      <c r="J473" s="283"/>
      <c r="K473" s="283"/>
      <c r="L473" s="288"/>
      <c r="M473" s="289"/>
      <c r="N473" s="290"/>
      <c r="O473" s="290"/>
      <c r="P473" s="290"/>
      <c r="Q473" s="290"/>
      <c r="R473" s="290"/>
      <c r="S473" s="290"/>
      <c r="T473" s="290"/>
      <c r="U473" s="291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92" t="s">
        <v>161</v>
      </c>
      <c r="AU473" s="292" t="s">
        <v>88</v>
      </c>
      <c r="AV473" s="16" t="s">
        <v>167</v>
      </c>
      <c r="AW473" s="16" t="s">
        <v>35</v>
      </c>
      <c r="AX473" s="16" t="s">
        <v>79</v>
      </c>
      <c r="AY473" s="292" t="s">
        <v>151</v>
      </c>
    </row>
    <row r="474" s="14" customFormat="1">
      <c r="A474" s="14"/>
      <c r="B474" s="255"/>
      <c r="C474" s="256"/>
      <c r="D474" s="239" t="s">
        <v>161</v>
      </c>
      <c r="E474" s="257" t="s">
        <v>1</v>
      </c>
      <c r="F474" s="258" t="s">
        <v>1094</v>
      </c>
      <c r="G474" s="256"/>
      <c r="H474" s="257" t="s">
        <v>1</v>
      </c>
      <c r="I474" s="259"/>
      <c r="J474" s="256"/>
      <c r="K474" s="256"/>
      <c r="L474" s="260"/>
      <c r="M474" s="261"/>
      <c r="N474" s="262"/>
      <c r="O474" s="262"/>
      <c r="P474" s="262"/>
      <c r="Q474" s="262"/>
      <c r="R474" s="262"/>
      <c r="S474" s="262"/>
      <c r="T474" s="262"/>
      <c r="U474" s="263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4" t="s">
        <v>161</v>
      </c>
      <c r="AU474" s="264" t="s">
        <v>88</v>
      </c>
      <c r="AV474" s="14" t="s">
        <v>86</v>
      </c>
      <c r="AW474" s="14" t="s">
        <v>35</v>
      </c>
      <c r="AX474" s="14" t="s">
        <v>79</v>
      </c>
      <c r="AY474" s="264" t="s">
        <v>151</v>
      </c>
    </row>
    <row r="475" s="13" customFormat="1">
      <c r="A475" s="13"/>
      <c r="B475" s="244"/>
      <c r="C475" s="245"/>
      <c r="D475" s="239" t="s">
        <v>161</v>
      </c>
      <c r="E475" s="246" t="s">
        <v>1</v>
      </c>
      <c r="F475" s="247" t="s">
        <v>1095</v>
      </c>
      <c r="G475" s="245"/>
      <c r="H475" s="248">
        <v>24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2"/>
      <c r="U475" s="25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4" t="s">
        <v>161</v>
      </c>
      <c r="AU475" s="254" t="s">
        <v>88</v>
      </c>
      <c r="AV475" s="13" t="s">
        <v>88</v>
      </c>
      <c r="AW475" s="13" t="s">
        <v>35</v>
      </c>
      <c r="AX475" s="13" t="s">
        <v>79</v>
      </c>
      <c r="AY475" s="254" t="s">
        <v>151</v>
      </c>
    </row>
    <row r="476" s="14" customFormat="1">
      <c r="A476" s="14"/>
      <c r="B476" s="255"/>
      <c r="C476" s="256"/>
      <c r="D476" s="239" t="s">
        <v>161</v>
      </c>
      <c r="E476" s="257" t="s">
        <v>1</v>
      </c>
      <c r="F476" s="258" t="s">
        <v>1096</v>
      </c>
      <c r="G476" s="256"/>
      <c r="H476" s="257" t="s">
        <v>1</v>
      </c>
      <c r="I476" s="259"/>
      <c r="J476" s="256"/>
      <c r="K476" s="256"/>
      <c r="L476" s="260"/>
      <c r="M476" s="261"/>
      <c r="N476" s="262"/>
      <c r="O476" s="262"/>
      <c r="P476" s="262"/>
      <c r="Q476" s="262"/>
      <c r="R476" s="262"/>
      <c r="S476" s="262"/>
      <c r="T476" s="262"/>
      <c r="U476" s="263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4" t="s">
        <v>161</v>
      </c>
      <c r="AU476" s="264" t="s">
        <v>88</v>
      </c>
      <c r="AV476" s="14" t="s">
        <v>86</v>
      </c>
      <c r="AW476" s="14" t="s">
        <v>35</v>
      </c>
      <c r="AX476" s="14" t="s">
        <v>79</v>
      </c>
      <c r="AY476" s="264" t="s">
        <v>151</v>
      </c>
    </row>
    <row r="477" s="13" customFormat="1">
      <c r="A477" s="13"/>
      <c r="B477" s="244"/>
      <c r="C477" s="245"/>
      <c r="D477" s="239" t="s">
        <v>161</v>
      </c>
      <c r="E477" s="246" t="s">
        <v>1</v>
      </c>
      <c r="F477" s="247" t="s">
        <v>1097</v>
      </c>
      <c r="G477" s="245"/>
      <c r="H477" s="248">
        <v>53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2"/>
      <c r="U477" s="25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4" t="s">
        <v>161</v>
      </c>
      <c r="AU477" s="254" t="s">
        <v>88</v>
      </c>
      <c r="AV477" s="13" t="s">
        <v>88</v>
      </c>
      <c r="AW477" s="13" t="s">
        <v>35</v>
      </c>
      <c r="AX477" s="13" t="s">
        <v>79</v>
      </c>
      <c r="AY477" s="254" t="s">
        <v>151</v>
      </c>
    </row>
    <row r="478" s="16" customFormat="1">
      <c r="A478" s="16"/>
      <c r="B478" s="282"/>
      <c r="C478" s="283"/>
      <c r="D478" s="239" t="s">
        <v>161</v>
      </c>
      <c r="E478" s="284" t="s">
        <v>1</v>
      </c>
      <c r="F478" s="285" t="s">
        <v>268</v>
      </c>
      <c r="G478" s="283"/>
      <c r="H478" s="286">
        <v>77</v>
      </c>
      <c r="I478" s="287"/>
      <c r="J478" s="283"/>
      <c r="K478" s="283"/>
      <c r="L478" s="288"/>
      <c r="M478" s="289"/>
      <c r="N478" s="290"/>
      <c r="O478" s="290"/>
      <c r="P478" s="290"/>
      <c r="Q478" s="290"/>
      <c r="R478" s="290"/>
      <c r="S478" s="290"/>
      <c r="T478" s="290"/>
      <c r="U478" s="291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92" t="s">
        <v>161</v>
      </c>
      <c r="AU478" s="292" t="s">
        <v>88</v>
      </c>
      <c r="AV478" s="16" t="s">
        <v>167</v>
      </c>
      <c r="AW478" s="16" t="s">
        <v>35</v>
      </c>
      <c r="AX478" s="16" t="s">
        <v>79</v>
      </c>
      <c r="AY478" s="292" t="s">
        <v>151</v>
      </c>
    </row>
    <row r="479" s="15" customFormat="1">
      <c r="A479" s="15"/>
      <c r="B479" s="271"/>
      <c r="C479" s="272"/>
      <c r="D479" s="239" t="s">
        <v>161</v>
      </c>
      <c r="E479" s="273" t="s">
        <v>1</v>
      </c>
      <c r="F479" s="274" t="s">
        <v>236</v>
      </c>
      <c r="G479" s="272"/>
      <c r="H479" s="275">
        <v>808.11599999999999</v>
      </c>
      <c r="I479" s="276"/>
      <c r="J479" s="272"/>
      <c r="K479" s="272"/>
      <c r="L479" s="277"/>
      <c r="M479" s="278"/>
      <c r="N479" s="279"/>
      <c r="O479" s="279"/>
      <c r="P479" s="279"/>
      <c r="Q479" s="279"/>
      <c r="R479" s="279"/>
      <c r="S479" s="279"/>
      <c r="T479" s="279"/>
      <c r="U479" s="280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81" t="s">
        <v>161</v>
      </c>
      <c r="AU479" s="281" t="s">
        <v>88</v>
      </c>
      <c r="AV479" s="15" t="s">
        <v>172</v>
      </c>
      <c r="AW479" s="15" t="s">
        <v>35</v>
      </c>
      <c r="AX479" s="15" t="s">
        <v>86</v>
      </c>
      <c r="AY479" s="281" t="s">
        <v>151</v>
      </c>
    </row>
    <row r="480" s="2" customFormat="1" ht="16.5" customHeight="1">
      <c r="A480" s="39"/>
      <c r="B480" s="40"/>
      <c r="C480" s="293" t="s">
        <v>589</v>
      </c>
      <c r="D480" s="293" t="s">
        <v>382</v>
      </c>
      <c r="E480" s="294" t="s">
        <v>715</v>
      </c>
      <c r="F480" s="295" t="s">
        <v>1098</v>
      </c>
      <c r="G480" s="296" t="s">
        <v>582</v>
      </c>
      <c r="H480" s="297">
        <v>816.197</v>
      </c>
      <c r="I480" s="298"/>
      <c r="J480" s="299">
        <f>ROUND(I480*H480,2)</f>
        <v>0</v>
      </c>
      <c r="K480" s="295" t="s">
        <v>227</v>
      </c>
      <c r="L480" s="300"/>
      <c r="M480" s="301" t="s">
        <v>1</v>
      </c>
      <c r="N480" s="302" t="s">
        <v>44</v>
      </c>
      <c r="O480" s="92"/>
      <c r="P480" s="235">
        <f>O480*H480</f>
        <v>0</v>
      </c>
      <c r="Q480" s="235">
        <v>0.080000000000000002</v>
      </c>
      <c r="R480" s="235">
        <f>Q480*H480</f>
        <v>65.295760000000001</v>
      </c>
      <c r="S480" s="235">
        <v>0</v>
      </c>
      <c r="T480" s="235">
        <f>S480*H480</f>
        <v>0</v>
      </c>
      <c r="U480" s="236" t="s">
        <v>1</v>
      </c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7" t="s">
        <v>287</v>
      </c>
      <c r="AT480" s="237" t="s">
        <v>382</v>
      </c>
      <c r="AU480" s="237" t="s">
        <v>88</v>
      </c>
      <c r="AY480" s="18" t="s">
        <v>151</v>
      </c>
      <c r="BE480" s="238">
        <f>IF(N480="základní",J480,0)</f>
        <v>0</v>
      </c>
      <c r="BF480" s="238">
        <f>IF(N480="snížená",J480,0)</f>
        <v>0</v>
      </c>
      <c r="BG480" s="238">
        <f>IF(N480="zákl. přenesená",J480,0)</f>
        <v>0</v>
      </c>
      <c r="BH480" s="238">
        <f>IF(N480="sníž. přenesená",J480,0)</f>
        <v>0</v>
      </c>
      <c r="BI480" s="238">
        <f>IF(N480="nulová",J480,0)</f>
        <v>0</v>
      </c>
      <c r="BJ480" s="18" t="s">
        <v>86</v>
      </c>
      <c r="BK480" s="238">
        <f>ROUND(I480*H480,2)</f>
        <v>0</v>
      </c>
      <c r="BL480" s="18" t="s">
        <v>172</v>
      </c>
      <c r="BM480" s="237" t="s">
        <v>1099</v>
      </c>
    </row>
    <row r="481" s="2" customFormat="1">
      <c r="A481" s="39"/>
      <c r="B481" s="40"/>
      <c r="C481" s="41"/>
      <c r="D481" s="239" t="s">
        <v>160</v>
      </c>
      <c r="E481" s="41"/>
      <c r="F481" s="240" t="s">
        <v>1098</v>
      </c>
      <c r="G481" s="41"/>
      <c r="H481" s="41"/>
      <c r="I481" s="241"/>
      <c r="J481" s="41"/>
      <c r="K481" s="41"/>
      <c r="L481" s="45"/>
      <c r="M481" s="242"/>
      <c r="N481" s="243"/>
      <c r="O481" s="92"/>
      <c r="P481" s="92"/>
      <c r="Q481" s="92"/>
      <c r="R481" s="92"/>
      <c r="S481" s="92"/>
      <c r="T481" s="92"/>
      <c r="U481" s="93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160</v>
      </c>
      <c r="AU481" s="18" t="s">
        <v>88</v>
      </c>
    </row>
    <row r="482" s="13" customFormat="1">
      <c r="A482" s="13"/>
      <c r="B482" s="244"/>
      <c r="C482" s="245"/>
      <c r="D482" s="239" t="s">
        <v>161</v>
      </c>
      <c r="E482" s="246" t="s">
        <v>1</v>
      </c>
      <c r="F482" s="247" t="s">
        <v>1100</v>
      </c>
      <c r="G482" s="245"/>
      <c r="H482" s="248">
        <v>816.197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2"/>
      <c r="U482" s="25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4" t="s">
        <v>161</v>
      </c>
      <c r="AU482" s="254" t="s">
        <v>88</v>
      </c>
      <c r="AV482" s="13" t="s">
        <v>88</v>
      </c>
      <c r="AW482" s="13" t="s">
        <v>35</v>
      </c>
      <c r="AX482" s="13" t="s">
        <v>86</v>
      </c>
      <c r="AY482" s="254" t="s">
        <v>151</v>
      </c>
    </row>
    <row r="483" s="2" customFormat="1" ht="16.5" customHeight="1">
      <c r="A483" s="39"/>
      <c r="B483" s="40"/>
      <c r="C483" s="293" t="s">
        <v>595</v>
      </c>
      <c r="D483" s="293" t="s">
        <v>382</v>
      </c>
      <c r="E483" s="294" t="s">
        <v>1101</v>
      </c>
      <c r="F483" s="295" t="s">
        <v>1102</v>
      </c>
      <c r="G483" s="296" t="s">
        <v>582</v>
      </c>
      <c r="H483" s="297">
        <v>28.923999999999999</v>
      </c>
      <c r="I483" s="298"/>
      <c r="J483" s="299">
        <f>ROUND(I483*H483,2)</f>
        <v>0</v>
      </c>
      <c r="K483" s="295" t="s">
        <v>227</v>
      </c>
      <c r="L483" s="300"/>
      <c r="M483" s="301" t="s">
        <v>1</v>
      </c>
      <c r="N483" s="302" t="s">
        <v>44</v>
      </c>
      <c r="O483" s="92"/>
      <c r="P483" s="235">
        <f>O483*H483</f>
        <v>0</v>
      </c>
      <c r="Q483" s="235">
        <v>0.10199999999999999</v>
      </c>
      <c r="R483" s="235">
        <f>Q483*H483</f>
        <v>2.9502479999999998</v>
      </c>
      <c r="S483" s="235">
        <v>0</v>
      </c>
      <c r="T483" s="235">
        <f>S483*H483</f>
        <v>0</v>
      </c>
      <c r="U483" s="236" t="s">
        <v>1</v>
      </c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7" t="s">
        <v>287</v>
      </c>
      <c r="AT483" s="237" t="s">
        <v>382</v>
      </c>
      <c r="AU483" s="237" t="s">
        <v>88</v>
      </c>
      <c r="AY483" s="18" t="s">
        <v>151</v>
      </c>
      <c r="BE483" s="238">
        <f>IF(N483="základní",J483,0)</f>
        <v>0</v>
      </c>
      <c r="BF483" s="238">
        <f>IF(N483="snížená",J483,0)</f>
        <v>0</v>
      </c>
      <c r="BG483" s="238">
        <f>IF(N483="zákl. přenesená",J483,0)</f>
        <v>0</v>
      </c>
      <c r="BH483" s="238">
        <f>IF(N483="sníž. přenesená",J483,0)</f>
        <v>0</v>
      </c>
      <c r="BI483" s="238">
        <f>IF(N483="nulová",J483,0)</f>
        <v>0</v>
      </c>
      <c r="BJ483" s="18" t="s">
        <v>86</v>
      </c>
      <c r="BK483" s="238">
        <f>ROUND(I483*H483,2)</f>
        <v>0</v>
      </c>
      <c r="BL483" s="18" t="s">
        <v>172</v>
      </c>
      <c r="BM483" s="237" t="s">
        <v>1103</v>
      </c>
    </row>
    <row r="484" s="2" customFormat="1">
      <c r="A484" s="39"/>
      <c r="B484" s="40"/>
      <c r="C484" s="41"/>
      <c r="D484" s="239" t="s">
        <v>160</v>
      </c>
      <c r="E484" s="41"/>
      <c r="F484" s="240" t="s">
        <v>1102</v>
      </c>
      <c r="G484" s="41"/>
      <c r="H484" s="41"/>
      <c r="I484" s="241"/>
      <c r="J484" s="41"/>
      <c r="K484" s="41"/>
      <c r="L484" s="45"/>
      <c r="M484" s="242"/>
      <c r="N484" s="243"/>
      <c r="O484" s="92"/>
      <c r="P484" s="92"/>
      <c r="Q484" s="92"/>
      <c r="R484" s="92"/>
      <c r="S484" s="92"/>
      <c r="T484" s="92"/>
      <c r="U484" s="93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160</v>
      </c>
      <c r="AU484" s="18" t="s">
        <v>88</v>
      </c>
    </row>
    <row r="485" s="13" customFormat="1">
      <c r="A485" s="13"/>
      <c r="B485" s="244"/>
      <c r="C485" s="245"/>
      <c r="D485" s="239" t="s">
        <v>161</v>
      </c>
      <c r="E485" s="246" t="s">
        <v>1</v>
      </c>
      <c r="F485" s="247" t="s">
        <v>1104</v>
      </c>
      <c r="G485" s="245"/>
      <c r="H485" s="248">
        <v>28.923999999999999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2"/>
      <c r="U485" s="25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4" t="s">
        <v>161</v>
      </c>
      <c r="AU485" s="254" t="s">
        <v>88</v>
      </c>
      <c r="AV485" s="13" t="s">
        <v>88</v>
      </c>
      <c r="AW485" s="13" t="s">
        <v>35</v>
      </c>
      <c r="AX485" s="13" t="s">
        <v>86</v>
      </c>
      <c r="AY485" s="254" t="s">
        <v>151</v>
      </c>
    </row>
    <row r="486" s="2" customFormat="1" ht="24.15" customHeight="1">
      <c r="A486" s="39"/>
      <c r="B486" s="40"/>
      <c r="C486" s="293" t="s">
        <v>599</v>
      </c>
      <c r="D486" s="293" t="s">
        <v>382</v>
      </c>
      <c r="E486" s="294" t="s">
        <v>1105</v>
      </c>
      <c r="F486" s="295" t="s">
        <v>1106</v>
      </c>
      <c r="G486" s="296" t="s">
        <v>582</v>
      </c>
      <c r="H486" s="297">
        <v>63.874000000000002</v>
      </c>
      <c r="I486" s="298"/>
      <c r="J486" s="299">
        <f>ROUND(I486*H486,2)</f>
        <v>0</v>
      </c>
      <c r="K486" s="295" t="s">
        <v>227</v>
      </c>
      <c r="L486" s="300"/>
      <c r="M486" s="301" t="s">
        <v>1</v>
      </c>
      <c r="N486" s="302" t="s">
        <v>44</v>
      </c>
      <c r="O486" s="92"/>
      <c r="P486" s="235">
        <f>O486*H486</f>
        <v>0</v>
      </c>
      <c r="Q486" s="235">
        <v>0.048300000000000003</v>
      </c>
      <c r="R486" s="235">
        <f>Q486*H486</f>
        <v>3.0851142000000005</v>
      </c>
      <c r="S486" s="235">
        <v>0</v>
      </c>
      <c r="T486" s="235">
        <f>S486*H486</f>
        <v>0</v>
      </c>
      <c r="U486" s="236" t="s">
        <v>1</v>
      </c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7" t="s">
        <v>287</v>
      </c>
      <c r="AT486" s="237" t="s">
        <v>382</v>
      </c>
      <c r="AU486" s="237" t="s">
        <v>88</v>
      </c>
      <c r="AY486" s="18" t="s">
        <v>151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8" t="s">
        <v>86</v>
      </c>
      <c r="BK486" s="238">
        <f>ROUND(I486*H486,2)</f>
        <v>0</v>
      </c>
      <c r="BL486" s="18" t="s">
        <v>172</v>
      </c>
      <c r="BM486" s="237" t="s">
        <v>1107</v>
      </c>
    </row>
    <row r="487" s="2" customFormat="1">
      <c r="A487" s="39"/>
      <c r="B487" s="40"/>
      <c r="C487" s="41"/>
      <c r="D487" s="239" t="s">
        <v>160</v>
      </c>
      <c r="E487" s="41"/>
      <c r="F487" s="240" t="s">
        <v>1106</v>
      </c>
      <c r="G487" s="41"/>
      <c r="H487" s="41"/>
      <c r="I487" s="241"/>
      <c r="J487" s="41"/>
      <c r="K487" s="41"/>
      <c r="L487" s="45"/>
      <c r="M487" s="242"/>
      <c r="N487" s="243"/>
      <c r="O487" s="92"/>
      <c r="P487" s="92"/>
      <c r="Q487" s="92"/>
      <c r="R487" s="92"/>
      <c r="S487" s="92"/>
      <c r="T487" s="92"/>
      <c r="U487" s="93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160</v>
      </c>
      <c r="AU487" s="18" t="s">
        <v>88</v>
      </c>
    </row>
    <row r="488" s="13" customFormat="1">
      <c r="A488" s="13"/>
      <c r="B488" s="244"/>
      <c r="C488" s="245"/>
      <c r="D488" s="239" t="s">
        <v>161</v>
      </c>
      <c r="E488" s="246" t="s">
        <v>1</v>
      </c>
      <c r="F488" s="247" t="s">
        <v>1108</v>
      </c>
      <c r="G488" s="245"/>
      <c r="H488" s="248">
        <v>63.874000000000002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2"/>
      <c r="U488" s="25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4" t="s">
        <v>161</v>
      </c>
      <c r="AU488" s="254" t="s">
        <v>88</v>
      </c>
      <c r="AV488" s="13" t="s">
        <v>88</v>
      </c>
      <c r="AW488" s="13" t="s">
        <v>35</v>
      </c>
      <c r="AX488" s="13" t="s">
        <v>86</v>
      </c>
      <c r="AY488" s="254" t="s">
        <v>151</v>
      </c>
    </row>
    <row r="489" s="2" customFormat="1" ht="33" customHeight="1">
      <c r="A489" s="39"/>
      <c r="B489" s="40"/>
      <c r="C489" s="226" t="s">
        <v>604</v>
      </c>
      <c r="D489" s="226" t="s">
        <v>154</v>
      </c>
      <c r="E489" s="227" t="s">
        <v>719</v>
      </c>
      <c r="F489" s="228" t="s">
        <v>720</v>
      </c>
      <c r="G489" s="229" t="s">
        <v>582</v>
      </c>
      <c r="H489" s="230">
        <v>699.29200000000003</v>
      </c>
      <c r="I489" s="231"/>
      <c r="J489" s="232">
        <f>ROUND(I489*H489,2)</f>
        <v>0</v>
      </c>
      <c r="K489" s="228" t="s">
        <v>227</v>
      </c>
      <c r="L489" s="45"/>
      <c r="M489" s="233" t="s">
        <v>1</v>
      </c>
      <c r="N489" s="234" t="s">
        <v>44</v>
      </c>
      <c r="O489" s="92"/>
      <c r="P489" s="235">
        <f>O489*H489</f>
        <v>0</v>
      </c>
      <c r="Q489" s="235">
        <v>0.1295</v>
      </c>
      <c r="R489" s="235">
        <f>Q489*H489</f>
        <v>90.55831400000001</v>
      </c>
      <c r="S489" s="235">
        <v>0</v>
      </c>
      <c r="T489" s="235">
        <f>S489*H489</f>
        <v>0</v>
      </c>
      <c r="U489" s="236" t="s">
        <v>1</v>
      </c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7" t="s">
        <v>172</v>
      </c>
      <c r="AT489" s="237" t="s">
        <v>154</v>
      </c>
      <c r="AU489" s="237" t="s">
        <v>88</v>
      </c>
      <c r="AY489" s="18" t="s">
        <v>151</v>
      </c>
      <c r="BE489" s="238">
        <f>IF(N489="základní",J489,0)</f>
        <v>0</v>
      </c>
      <c r="BF489" s="238">
        <f>IF(N489="snížená",J489,0)</f>
        <v>0</v>
      </c>
      <c r="BG489" s="238">
        <f>IF(N489="zákl. přenesená",J489,0)</f>
        <v>0</v>
      </c>
      <c r="BH489" s="238">
        <f>IF(N489="sníž. přenesená",J489,0)</f>
        <v>0</v>
      </c>
      <c r="BI489" s="238">
        <f>IF(N489="nulová",J489,0)</f>
        <v>0</v>
      </c>
      <c r="BJ489" s="18" t="s">
        <v>86</v>
      </c>
      <c r="BK489" s="238">
        <f>ROUND(I489*H489,2)</f>
        <v>0</v>
      </c>
      <c r="BL489" s="18" t="s">
        <v>172</v>
      </c>
      <c r="BM489" s="237" t="s">
        <v>1109</v>
      </c>
    </row>
    <row r="490" s="2" customFormat="1">
      <c r="A490" s="39"/>
      <c r="B490" s="40"/>
      <c r="C490" s="41"/>
      <c r="D490" s="239" t="s">
        <v>160</v>
      </c>
      <c r="E490" s="41"/>
      <c r="F490" s="240" t="s">
        <v>720</v>
      </c>
      <c r="G490" s="41"/>
      <c r="H490" s="41"/>
      <c r="I490" s="241"/>
      <c r="J490" s="41"/>
      <c r="K490" s="41"/>
      <c r="L490" s="45"/>
      <c r="M490" s="242"/>
      <c r="N490" s="243"/>
      <c r="O490" s="92"/>
      <c r="P490" s="92"/>
      <c r="Q490" s="92"/>
      <c r="R490" s="92"/>
      <c r="S490" s="92"/>
      <c r="T490" s="92"/>
      <c r="U490" s="93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160</v>
      </c>
      <c r="AU490" s="18" t="s">
        <v>88</v>
      </c>
    </row>
    <row r="491" s="2" customFormat="1">
      <c r="A491" s="39"/>
      <c r="B491" s="40"/>
      <c r="C491" s="41"/>
      <c r="D491" s="268" t="s">
        <v>229</v>
      </c>
      <c r="E491" s="41"/>
      <c r="F491" s="269" t="s">
        <v>722</v>
      </c>
      <c r="G491" s="41"/>
      <c r="H491" s="41"/>
      <c r="I491" s="241"/>
      <c r="J491" s="41"/>
      <c r="K491" s="41"/>
      <c r="L491" s="45"/>
      <c r="M491" s="242"/>
      <c r="N491" s="243"/>
      <c r="O491" s="92"/>
      <c r="P491" s="92"/>
      <c r="Q491" s="92"/>
      <c r="R491" s="92"/>
      <c r="S491" s="92"/>
      <c r="T491" s="92"/>
      <c r="U491" s="93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229</v>
      </c>
      <c r="AU491" s="18" t="s">
        <v>88</v>
      </c>
    </row>
    <row r="492" s="2" customFormat="1">
      <c r="A492" s="39"/>
      <c r="B492" s="40"/>
      <c r="C492" s="41"/>
      <c r="D492" s="239" t="s">
        <v>231</v>
      </c>
      <c r="E492" s="41"/>
      <c r="F492" s="270" t="s">
        <v>232</v>
      </c>
      <c r="G492" s="41"/>
      <c r="H492" s="41"/>
      <c r="I492" s="241"/>
      <c r="J492" s="41"/>
      <c r="K492" s="41"/>
      <c r="L492" s="45"/>
      <c r="M492" s="242"/>
      <c r="N492" s="243"/>
      <c r="O492" s="92"/>
      <c r="P492" s="92"/>
      <c r="Q492" s="92"/>
      <c r="R492" s="92"/>
      <c r="S492" s="92"/>
      <c r="T492" s="92"/>
      <c r="U492" s="93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231</v>
      </c>
      <c r="AU492" s="18" t="s">
        <v>88</v>
      </c>
    </row>
    <row r="493" s="14" customFormat="1">
      <c r="A493" s="14"/>
      <c r="B493" s="255"/>
      <c r="C493" s="256"/>
      <c r="D493" s="239" t="s">
        <v>161</v>
      </c>
      <c r="E493" s="257" t="s">
        <v>1</v>
      </c>
      <c r="F493" s="258" t="s">
        <v>1092</v>
      </c>
      <c r="G493" s="256"/>
      <c r="H493" s="257" t="s">
        <v>1</v>
      </c>
      <c r="I493" s="259"/>
      <c r="J493" s="256"/>
      <c r="K493" s="256"/>
      <c r="L493" s="260"/>
      <c r="M493" s="261"/>
      <c r="N493" s="262"/>
      <c r="O493" s="262"/>
      <c r="P493" s="262"/>
      <c r="Q493" s="262"/>
      <c r="R493" s="262"/>
      <c r="S493" s="262"/>
      <c r="T493" s="262"/>
      <c r="U493" s="263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4" t="s">
        <v>161</v>
      </c>
      <c r="AU493" s="264" t="s">
        <v>88</v>
      </c>
      <c r="AV493" s="14" t="s">
        <v>86</v>
      </c>
      <c r="AW493" s="14" t="s">
        <v>35</v>
      </c>
      <c r="AX493" s="14" t="s">
        <v>79</v>
      </c>
      <c r="AY493" s="264" t="s">
        <v>151</v>
      </c>
    </row>
    <row r="494" s="13" customFormat="1">
      <c r="A494" s="13"/>
      <c r="B494" s="244"/>
      <c r="C494" s="245"/>
      <c r="D494" s="239" t="s">
        <v>161</v>
      </c>
      <c r="E494" s="246" t="s">
        <v>1</v>
      </c>
      <c r="F494" s="247" t="s">
        <v>1110</v>
      </c>
      <c r="G494" s="245"/>
      <c r="H494" s="248">
        <v>196.733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2"/>
      <c r="U494" s="25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4" t="s">
        <v>161</v>
      </c>
      <c r="AU494" s="254" t="s">
        <v>88</v>
      </c>
      <c r="AV494" s="13" t="s">
        <v>88</v>
      </c>
      <c r="AW494" s="13" t="s">
        <v>35</v>
      </c>
      <c r="AX494" s="13" t="s">
        <v>79</v>
      </c>
      <c r="AY494" s="254" t="s">
        <v>151</v>
      </c>
    </row>
    <row r="495" s="13" customFormat="1">
      <c r="A495" s="13"/>
      <c r="B495" s="244"/>
      <c r="C495" s="245"/>
      <c r="D495" s="239" t="s">
        <v>161</v>
      </c>
      <c r="E495" s="246" t="s">
        <v>1</v>
      </c>
      <c r="F495" s="247" t="s">
        <v>1111</v>
      </c>
      <c r="G495" s="245"/>
      <c r="H495" s="248">
        <v>411.63999999999999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2"/>
      <c r="U495" s="25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4" t="s">
        <v>161</v>
      </c>
      <c r="AU495" s="254" t="s">
        <v>88</v>
      </c>
      <c r="AV495" s="13" t="s">
        <v>88</v>
      </c>
      <c r="AW495" s="13" t="s">
        <v>35</v>
      </c>
      <c r="AX495" s="13" t="s">
        <v>79</v>
      </c>
      <c r="AY495" s="254" t="s">
        <v>151</v>
      </c>
    </row>
    <row r="496" s="14" customFormat="1">
      <c r="A496" s="14"/>
      <c r="B496" s="255"/>
      <c r="C496" s="256"/>
      <c r="D496" s="239" t="s">
        <v>161</v>
      </c>
      <c r="E496" s="257" t="s">
        <v>1</v>
      </c>
      <c r="F496" s="258" t="s">
        <v>1112</v>
      </c>
      <c r="G496" s="256"/>
      <c r="H496" s="257" t="s">
        <v>1</v>
      </c>
      <c r="I496" s="259"/>
      <c r="J496" s="256"/>
      <c r="K496" s="256"/>
      <c r="L496" s="260"/>
      <c r="M496" s="261"/>
      <c r="N496" s="262"/>
      <c r="O496" s="262"/>
      <c r="P496" s="262"/>
      <c r="Q496" s="262"/>
      <c r="R496" s="262"/>
      <c r="S496" s="262"/>
      <c r="T496" s="262"/>
      <c r="U496" s="263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4" t="s">
        <v>161</v>
      </c>
      <c r="AU496" s="264" t="s">
        <v>88</v>
      </c>
      <c r="AV496" s="14" t="s">
        <v>86</v>
      </c>
      <c r="AW496" s="14" t="s">
        <v>35</v>
      </c>
      <c r="AX496" s="14" t="s">
        <v>79</v>
      </c>
      <c r="AY496" s="264" t="s">
        <v>151</v>
      </c>
    </row>
    <row r="497" s="13" customFormat="1">
      <c r="A497" s="13"/>
      <c r="B497" s="244"/>
      <c r="C497" s="245"/>
      <c r="D497" s="239" t="s">
        <v>161</v>
      </c>
      <c r="E497" s="246" t="s">
        <v>1</v>
      </c>
      <c r="F497" s="247" t="s">
        <v>1113</v>
      </c>
      <c r="G497" s="245"/>
      <c r="H497" s="248">
        <v>90.918999999999997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2"/>
      <c r="U497" s="25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4" t="s">
        <v>161</v>
      </c>
      <c r="AU497" s="254" t="s">
        <v>88</v>
      </c>
      <c r="AV497" s="13" t="s">
        <v>88</v>
      </c>
      <c r="AW497" s="13" t="s">
        <v>35</v>
      </c>
      <c r="AX497" s="13" t="s">
        <v>79</v>
      </c>
      <c r="AY497" s="254" t="s">
        <v>151</v>
      </c>
    </row>
    <row r="498" s="15" customFormat="1">
      <c r="A498" s="15"/>
      <c r="B498" s="271"/>
      <c r="C498" s="272"/>
      <c r="D498" s="239" t="s">
        <v>161</v>
      </c>
      <c r="E498" s="273" t="s">
        <v>1</v>
      </c>
      <c r="F498" s="274" t="s">
        <v>236</v>
      </c>
      <c r="G498" s="272"/>
      <c r="H498" s="275">
        <v>699.29200000000003</v>
      </c>
      <c r="I498" s="276"/>
      <c r="J498" s="272"/>
      <c r="K498" s="272"/>
      <c r="L498" s="277"/>
      <c r="M498" s="278"/>
      <c r="N498" s="279"/>
      <c r="O498" s="279"/>
      <c r="P498" s="279"/>
      <c r="Q498" s="279"/>
      <c r="R498" s="279"/>
      <c r="S498" s="279"/>
      <c r="T498" s="279"/>
      <c r="U498" s="280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1" t="s">
        <v>161</v>
      </c>
      <c r="AU498" s="281" t="s">
        <v>88</v>
      </c>
      <c r="AV498" s="15" t="s">
        <v>172</v>
      </c>
      <c r="AW498" s="15" t="s">
        <v>35</v>
      </c>
      <c r="AX498" s="15" t="s">
        <v>86</v>
      </c>
      <c r="AY498" s="281" t="s">
        <v>151</v>
      </c>
    </row>
    <row r="499" s="2" customFormat="1" ht="16.5" customHeight="1">
      <c r="A499" s="39"/>
      <c r="B499" s="40"/>
      <c r="C499" s="293" t="s">
        <v>610</v>
      </c>
      <c r="D499" s="293" t="s">
        <v>382</v>
      </c>
      <c r="E499" s="294" t="s">
        <v>726</v>
      </c>
      <c r="F499" s="295" t="s">
        <v>727</v>
      </c>
      <c r="G499" s="296" t="s">
        <v>582</v>
      </c>
      <c r="H499" s="297">
        <v>706.28499999999997</v>
      </c>
      <c r="I499" s="298"/>
      <c r="J499" s="299">
        <f>ROUND(I499*H499,2)</f>
        <v>0</v>
      </c>
      <c r="K499" s="295" t="s">
        <v>227</v>
      </c>
      <c r="L499" s="300"/>
      <c r="M499" s="301" t="s">
        <v>1</v>
      </c>
      <c r="N499" s="302" t="s">
        <v>44</v>
      </c>
      <c r="O499" s="92"/>
      <c r="P499" s="235">
        <f>O499*H499</f>
        <v>0</v>
      </c>
      <c r="Q499" s="235">
        <v>0.044999999999999998</v>
      </c>
      <c r="R499" s="235">
        <f>Q499*H499</f>
        <v>31.782824999999999</v>
      </c>
      <c r="S499" s="235">
        <v>0</v>
      </c>
      <c r="T499" s="235">
        <f>S499*H499</f>
        <v>0</v>
      </c>
      <c r="U499" s="236" t="s">
        <v>1</v>
      </c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7" t="s">
        <v>287</v>
      </c>
      <c r="AT499" s="237" t="s">
        <v>382</v>
      </c>
      <c r="AU499" s="237" t="s">
        <v>88</v>
      </c>
      <c r="AY499" s="18" t="s">
        <v>151</v>
      </c>
      <c r="BE499" s="238">
        <f>IF(N499="základní",J499,0)</f>
        <v>0</v>
      </c>
      <c r="BF499" s="238">
        <f>IF(N499="snížená",J499,0)</f>
        <v>0</v>
      </c>
      <c r="BG499" s="238">
        <f>IF(N499="zákl. přenesená",J499,0)</f>
        <v>0</v>
      </c>
      <c r="BH499" s="238">
        <f>IF(N499="sníž. přenesená",J499,0)</f>
        <v>0</v>
      </c>
      <c r="BI499" s="238">
        <f>IF(N499="nulová",J499,0)</f>
        <v>0</v>
      </c>
      <c r="BJ499" s="18" t="s">
        <v>86</v>
      </c>
      <c r="BK499" s="238">
        <f>ROUND(I499*H499,2)</f>
        <v>0</v>
      </c>
      <c r="BL499" s="18" t="s">
        <v>172</v>
      </c>
      <c r="BM499" s="237" t="s">
        <v>1114</v>
      </c>
    </row>
    <row r="500" s="2" customFormat="1">
      <c r="A500" s="39"/>
      <c r="B500" s="40"/>
      <c r="C500" s="41"/>
      <c r="D500" s="239" t="s">
        <v>160</v>
      </c>
      <c r="E500" s="41"/>
      <c r="F500" s="240" t="s">
        <v>727</v>
      </c>
      <c r="G500" s="41"/>
      <c r="H500" s="41"/>
      <c r="I500" s="241"/>
      <c r="J500" s="41"/>
      <c r="K500" s="41"/>
      <c r="L500" s="45"/>
      <c r="M500" s="242"/>
      <c r="N500" s="243"/>
      <c r="O500" s="92"/>
      <c r="P500" s="92"/>
      <c r="Q500" s="92"/>
      <c r="R500" s="92"/>
      <c r="S500" s="92"/>
      <c r="T500" s="92"/>
      <c r="U500" s="93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160</v>
      </c>
      <c r="AU500" s="18" t="s">
        <v>88</v>
      </c>
    </row>
    <row r="501" s="13" customFormat="1">
      <c r="A501" s="13"/>
      <c r="B501" s="244"/>
      <c r="C501" s="245"/>
      <c r="D501" s="239" t="s">
        <v>161</v>
      </c>
      <c r="E501" s="246" t="s">
        <v>1</v>
      </c>
      <c r="F501" s="247" t="s">
        <v>1115</v>
      </c>
      <c r="G501" s="245"/>
      <c r="H501" s="248">
        <v>706.28499999999997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2"/>
      <c r="U501" s="25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4" t="s">
        <v>161</v>
      </c>
      <c r="AU501" s="254" t="s">
        <v>88</v>
      </c>
      <c r="AV501" s="13" t="s">
        <v>88</v>
      </c>
      <c r="AW501" s="13" t="s">
        <v>35</v>
      </c>
      <c r="AX501" s="13" t="s">
        <v>86</v>
      </c>
      <c r="AY501" s="254" t="s">
        <v>151</v>
      </c>
    </row>
    <row r="502" s="2" customFormat="1" ht="24.15" customHeight="1">
      <c r="A502" s="39"/>
      <c r="B502" s="40"/>
      <c r="C502" s="226" t="s">
        <v>615</v>
      </c>
      <c r="D502" s="226" t="s">
        <v>154</v>
      </c>
      <c r="E502" s="227" t="s">
        <v>731</v>
      </c>
      <c r="F502" s="228" t="s">
        <v>732</v>
      </c>
      <c r="G502" s="229" t="s">
        <v>320</v>
      </c>
      <c r="H502" s="230">
        <v>29.163</v>
      </c>
      <c r="I502" s="231"/>
      <c r="J502" s="232">
        <f>ROUND(I502*H502,2)</f>
        <v>0</v>
      </c>
      <c r="K502" s="228" t="s">
        <v>227</v>
      </c>
      <c r="L502" s="45"/>
      <c r="M502" s="233" t="s">
        <v>1</v>
      </c>
      <c r="N502" s="234" t="s">
        <v>44</v>
      </c>
      <c r="O502" s="92"/>
      <c r="P502" s="235">
        <f>O502*H502</f>
        <v>0</v>
      </c>
      <c r="Q502" s="235">
        <v>2.2563399999999998</v>
      </c>
      <c r="R502" s="235">
        <f>Q502*H502</f>
        <v>65.801643419999991</v>
      </c>
      <c r="S502" s="235">
        <v>0</v>
      </c>
      <c r="T502" s="235">
        <f>S502*H502</f>
        <v>0</v>
      </c>
      <c r="U502" s="236" t="s">
        <v>1</v>
      </c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7" t="s">
        <v>172</v>
      </c>
      <c r="AT502" s="237" t="s">
        <v>154</v>
      </c>
      <c r="AU502" s="237" t="s">
        <v>88</v>
      </c>
      <c r="AY502" s="18" t="s">
        <v>151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8" t="s">
        <v>86</v>
      </c>
      <c r="BK502" s="238">
        <f>ROUND(I502*H502,2)</f>
        <v>0</v>
      </c>
      <c r="BL502" s="18" t="s">
        <v>172</v>
      </c>
      <c r="BM502" s="237" t="s">
        <v>1116</v>
      </c>
    </row>
    <row r="503" s="2" customFormat="1">
      <c r="A503" s="39"/>
      <c r="B503" s="40"/>
      <c r="C503" s="41"/>
      <c r="D503" s="239" t="s">
        <v>160</v>
      </c>
      <c r="E503" s="41"/>
      <c r="F503" s="240" t="s">
        <v>732</v>
      </c>
      <c r="G503" s="41"/>
      <c r="H503" s="41"/>
      <c r="I503" s="241"/>
      <c r="J503" s="41"/>
      <c r="K503" s="41"/>
      <c r="L503" s="45"/>
      <c r="M503" s="242"/>
      <c r="N503" s="243"/>
      <c r="O503" s="92"/>
      <c r="P503" s="92"/>
      <c r="Q503" s="92"/>
      <c r="R503" s="92"/>
      <c r="S503" s="92"/>
      <c r="T503" s="92"/>
      <c r="U503" s="93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160</v>
      </c>
      <c r="AU503" s="18" t="s">
        <v>88</v>
      </c>
    </row>
    <row r="504" s="2" customFormat="1">
      <c r="A504" s="39"/>
      <c r="B504" s="40"/>
      <c r="C504" s="41"/>
      <c r="D504" s="268" t="s">
        <v>229</v>
      </c>
      <c r="E504" s="41"/>
      <c r="F504" s="269" t="s">
        <v>734</v>
      </c>
      <c r="G504" s="41"/>
      <c r="H504" s="41"/>
      <c r="I504" s="241"/>
      <c r="J504" s="41"/>
      <c r="K504" s="41"/>
      <c r="L504" s="45"/>
      <c r="M504" s="242"/>
      <c r="N504" s="243"/>
      <c r="O504" s="92"/>
      <c r="P504" s="92"/>
      <c r="Q504" s="92"/>
      <c r="R504" s="92"/>
      <c r="S504" s="92"/>
      <c r="T504" s="92"/>
      <c r="U504" s="93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229</v>
      </c>
      <c r="AU504" s="18" t="s">
        <v>88</v>
      </c>
    </row>
    <row r="505" s="2" customFormat="1">
      <c r="A505" s="39"/>
      <c r="B505" s="40"/>
      <c r="C505" s="41"/>
      <c r="D505" s="239" t="s">
        <v>231</v>
      </c>
      <c r="E505" s="41"/>
      <c r="F505" s="270" t="s">
        <v>477</v>
      </c>
      <c r="G505" s="41"/>
      <c r="H505" s="41"/>
      <c r="I505" s="241"/>
      <c r="J505" s="41"/>
      <c r="K505" s="41"/>
      <c r="L505" s="45"/>
      <c r="M505" s="242"/>
      <c r="N505" s="243"/>
      <c r="O505" s="92"/>
      <c r="P505" s="92"/>
      <c r="Q505" s="92"/>
      <c r="R505" s="92"/>
      <c r="S505" s="92"/>
      <c r="T505" s="92"/>
      <c r="U505" s="93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231</v>
      </c>
      <c r="AU505" s="18" t="s">
        <v>88</v>
      </c>
    </row>
    <row r="506" s="13" customFormat="1">
      <c r="A506" s="13"/>
      <c r="B506" s="244"/>
      <c r="C506" s="245"/>
      <c r="D506" s="239" t="s">
        <v>161</v>
      </c>
      <c r="E506" s="246" t="s">
        <v>1</v>
      </c>
      <c r="F506" s="247" t="s">
        <v>1117</v>
      </c>
      <c r="G506" s="245"/>
      <c r="H506" s="248">
        <v>16.576000000000001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2"/>
      <c r="U506" s="25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4" t="s">
        <v>161</v>
      </c>
      <c r="AU506" s="254" t="s">
        <v>88</v>
      </c>
      <c r="AV506" s="13" t="s">
        <v>88</v>
      </c>
      <c r="AW506" s="13" t="s">
        <v>35</v>
      </c>
      <c r="AX506" s="13" t="s">
        <v>79</v>
      </c>
      <c r="AY506" s="254" t="s">
        <v>151</v>
      </c>
    </row>
    <row r="507" s="13" customFormat="1">
      <c r="A507" s="13"/>
      <c r="B507" s="244"/>
      <c r="C507" s="245"/>
      <c r="D507" s="239" t="s">
        <v>161</v>
      </c>
      <c r="E507" s="246" t="s">
        <v>1</v>
      </c>
      <c r="F507" s="247" t="s">
        <v>1118</v>
      </c>
      <c r="G507" s="245"/>
      <c r="H507" s="248">
        <v>12.587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2"/>
      <c r="U507" s="25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4" t="s">
        <v>161</v>
      </c>
      <c r="AU507" s="254" t="s">
        <v>88</v>
      </c>
      <c r="AV507" s="13" t="s">
        <v>88</v>
      </c>
      <c r="AW507" s="13" t="s">
        <v>35</v>
      </c>
      <c r="AX507" s="13" t="s">
        <v>79</v>
      </c>
      <c r="AY507" s="254" t="s">
        <v>151</v>
      </c>
    </row>
    <row r="508" s="15" customFormat="1">
      <c r="A508" s="15"/>
      <c r="B508" s="271"/>
      <c r="C508" s="272"/>
      <c r="D508" s="239" t="s">
        <v>161</v>
      </c>
      <c r="E508" s="273" t="s">
        <v>1</v>
      </c>
      <c r="F508" s="274" t="s">
        <v>236</v>
      </c>
      <c r="G508" s="272"/>
      <c r="H508" s="275">
        <v>29.163</v>
      </c>
      <c r="I508" s="276"/>
      <c r="J508" s="272"/>
      <c r="K508" s="272"/>
      <c r="L508" s="277"/>
      <c r="M508" s="278"/>
      <c r="N508" s="279"/>
      <c r="O508" s="279"/>
      <c r="P508" s="279"/>
      <c r="Q508" s="279"/>
      <c r="R508" s="279"/>
      <c r="S508" s="279"/>
      <c r="T508" s="279"/>
      <c r="U508" s="280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81" t="s">
        <v>161</v>
      </c>
      <c r="AU508" s="281" t="s">
        <v>88</v>
      </c>
      <c r="AV508" s="15" t="s">
        <v>172</v>
      </c>
      <c r="AW508" s="15" t="s">
        <v>35</v>
      </c>
      <c r="AX508" s="15" t="s">
        <v>86</v>
      </c>
      <c r="AY508" s="281" t="s">
        <v>151</v>
      </c>
    </row>
    <row r="509" s="2" customFormat="1" ht="16.5" customHeight="1">
      <c r="A509" s="39"/>
      <c r="B509" s="40"/>
      <c r="C509" s="226" t="s">
        <v>619</v>
      </c>
      <c r="D509" s="226" t="s">
        <v>154</v>
      </c>
      <c r="E509" s="227" t="s">
        <v>1119</v>
      </c>
      <c r="F509" s="228" t="s">
        <v>1120</v>
      </c>
      <c r="G509" s="229" t="s">
        <v>582</v>
      </c>
      <c r="H509" s="230">
        <v>20</v>
      </c>
      <c r="I509" s="231"/>
      <c r="J509" s="232">
        <f>ROUND(I509*H509,2)</f>
        <v>0</v>
      </c>
      <c r="K509" s="228" t="s">
        <v>1</v>
      </c>
      <c r="L509" s="45"/>
      <c r="M509" s="233" t="s">
        <v>1</v>
      </c>
      <c r="N509" s="234" t="s">
        <v>44</v>
      </c>
      <c r="O509" s="92"/>
      <c r="P509" s="235">
        <f>O509*H509</f>
        <v>0</v>
      </c>
      <c r="Q509" s="235">
        <v>0.0027599999999999999</v>
      </c>
      <c r="R509" s="235">
        <f>Q509*H509</f>
        <v>0.055199999999999999</v>
      </c>
      <c r="S509" s="235">
        <v>0</v>
      </c>
      <c r="T509" s="235">
        <f>S509*H509</f>
        <v>0</v>
      </c>
      <c r="U509" s="236" t="s">
        <v>1</v>
      </c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7" t="s">
        <v>172</v>
      </c>
      <c r="AT509" s="237" t="s">
        <v>154</v>
      </c>
      <c r="AU509" s="237" t="s">
        <v>88</v>
      </c>
      <c r="AY509" s="18" t="s">
        <v>151</v>
      </c>
      <c r="BE509" s="238">
        <f>IF(N509="základní",J509,0)</f>
        <v>0</v>
      </c>
      <c r="BF509" s="238">
        <f>IF(N509="snížená",J509,0)</f>
        <v>0</v>
      </c>
      <c r="BG509" s="238">
        <f>IF(N509="zákl. přenesená",J509,0)</f>
        <v>0</v>
      </c>
      <c r="BH509" s="238">
        <f>IF(N509="sníž. přenesená",J509,0)</f>
        <v>0</v>
      </c>
      <c r="BI509" s="238">
        <f>IF(N509="nulová",J509,0)</f>
        <v>0</v>
      </c>
      <c r="BJ509" s="18" t="s">
        <v>86</v>
      </c>
      <c r="BK509" s="238">
        <f>ROUND(I509*H509,2)</f>
        <v>0</v>
      </c>
      <c r="BL509" s="18" t="s">
        <v>172</v>
      </c>
      <c r="BM509" s="237" t="s">
        <v>1121</v>
      </c>
    </row>
    <row r="510" s="2" customFormat="1">
      <c r="A510" s="39"/>
      <c r="B510" s="40"/>
      <c r="C510" s="41"/>
      <c r="D510" s="239" t="s">
        <v>160</v>
      </c>
      <c r="E510" s="41"/>
      <c r="F510" s="240" t="s">
        <v>1120</v>
      </c>
      <c r="G510" s="41"/>
      <c r="H510" s="41"/>
      <c r="I510" s="241"/>
      <c r="J510" s="41"/>
      <c r="K510" s="41"/>
      <c r="L510" s="45"/>
      <c r="M510" s="242"/>
      <c r="N510" s="243"/>
      <c r="O510" s="92"/>
      <c r="P510" s="92"/>
      <c r="Q510" s="92"/>
      <c r="R510" s="92"/>
      <c r="S510" s="92"/>
      <c r="T510" s="92"/>
      <c r="U510" s="93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160</v>
      </c>
      <c r="AU510" s="18" t="s">
        <v>88</v>
      </c>
    </row>
    <row r="511" s="2" customFormat="1">
      <c r="A511" s="39"/>
      <c r="B511" s="40"/>
      <c r="C511" s="41"/>
      <c r="D511" s="239" t="s">
        <v>231</v>
      </c>
      <c r="E511" s="41"/>
      <c r="F511" s="270" t="s">
        <v>477</v>
      </c>
      <c r="G511" s="41"/>
      <c r="H511" s="41"/>
      <c r="I511" s="241"/>
      <c r="J511" s="41"/>
      <c r="K511" s="41"/>
      <c r="L511" s="45"/>
      <c r="M511" s="242"/>
      <c r="N511" s="243"/>
      <c r="O511" s="92"/>
      <c r="P511" s="92"/>
      <c r="Q511" s="92"/>
      <c r="R511" s="92"/>
      <c r="S511" s="92"/>
      <c r="T511" s="92"/>
      <c r="U511" s="93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231</v>
      </c>
      <c r="AU511" s="18" t="s">
        <v>88</v>
      </c>
    </row>
    <row r="512" s="2" customFormat="1" ht="24.15" customHeight="1">
      <c r="A512" s="39"/>
      <c r="B512" s="40"/>
      <c r="C512" s="226" t="s">
        <v>624</v>
      </c>
      <c r="D512" s="226" t="s">
        <v>154</v>
      </c>
      <c r="E512" s="227" t="s">
        <v>738</v>
      </c>
      <c r="F512" s="228" t="s">
        <v>739</v>
      </c>
      <c r="G512" s="229" t="s">
        <v>226</v>
      </c>
      <c r="H512" s="230">
        <v>707.13800000000003</v>
      </c>
      <c r="I512" s="231"/>
      <c r="J512" s="232">
        <f>ROUND(I512*H512,2)</f>
        <v>0</v>
      </c>
      <c r="K512" s="228" t="s">
        <v>227</v>
      </c>
      <c r="L512" s="45"/>
      <c r="M512" s="233" t="s">
        <v>1</v>
      </c>
      <c r="N512" s="234" t="s">
        <v>44</v>
      </c>
      <c r="O512" s="92"/>
      <c r="P512" s="235">
        <f>O512*H512</f>
        <v>0</v>
      </c>
      <c r="Q512" s="235">
        <v>0.00068999999999999997</v>
      </c>
      <c r="R512" s="235">
        <f>Q512*H512</f>
        <v>0.48792521999999999</v>
      </c>
      <c r="S512" s="235">
        <v>0</v>
      </c>
      <c r="T512" s="235">
        <f>S512*H512</f>
        <v>0</v>
      </c>
      <c r="U512" s="236" t="s">
        <v>1</v>
      </c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7" t="s">
        <v>172</v>
      </c>
      <c r="AT512" s="237" t="s">
        <v>154</v>
      </c>
      <c r="AU512" s="237" t="s">
        <v>88</v>
      </c>
      <c r="AY512" s="18" t="s">
        <v>151</v>
      </c>
      <c r="BE512" s="238">
        <f>IF(N512="základní",J512,0)</f>
        <v>0</v>
      </c>
      <c r="BF512" s="238">
        <f>IF(N512="snížená",J512,0)</f>
        <v>0</v>
      </c>
      <c r="BG512" s="238">
        <f>IF(N512="zákl. přenesená",J512,0)</f>
        <v>0</v>
      </c>
      <c r="BH512" s="238">
        <f>IF(N512="sníž. přenesená",J512,0)</f>
        <v>0</v>
      </c>
      <c r="BI512" s="238">
        <f>IF(N512="nulová",J512,0)</f>
        <v>0</v>
      </c>
      <c r="BJ512" s="18" t="s">
        <v>86</v>
      </c>
      <c r="BK512" s="238">
        <f>ROUND(I512*H512,2)</f>
        <v>0</v>
      </c>
      <c r="BL512" s="18" t="s">
        <v>172</v>
      </c>
      <c r="BM512" s="237" t="s">
        <v>1122</v>
      </c>
    </row>
    <row r="513" s="2" customFormat="1">
      <c r="A513" s="39"/>
      <c r="B513" s="40"/>
      <c r="C513" s="41"/>
      <c r="D513" s="239" t="s">
        <v>160</v>
      </c>
      <c r="E513" s="41"/>
      <c r="F513" s="240" t="s">
        <v>739</v>
      </c>
      <c r="G513" s="41"/>
      <c r="H513" s="41"/>
      <c r="I513" s="241"/>
      <c r="J513" s="41"/>
      <c r="K513" s="41"/>
      <c r="L513" s="45"/>
      <c r="M513" s="242"/>
      <c r="N513" s="243"/>
      <c r="O513" s="92"/>
      <c r="P513" s="92"/>
      <c r="Q513" s="92"/>
      <c r="R513" s="92"/>
      <c r="S513" s="92"/>
      <c r="T513" s="92"/>
      <c r="U513" s="93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160</v>
      </c>
      <c r="AU513" s="18" t="s">
        <v>88</v>
      </c>
    </row>
    <row r="514" s="2" customFormat="1">
      <c r="A514" s="39"/>
      <c r="B514" s="40"/>
      <c r="C514" s="41"/>
      <c r="D514" s="268" t="s">
        <v>229</v>
      </c>
      <c r="E514" s="41"/>
      <c r="F514" s="269" t="s">
        <v>741</v>
      </c>
      <c r="G514" s="41"/>
      <c r="H514" s="41"/>
      <c r="I514" s="241"/>
      <c r="J514" s="41"/>
      <c r="K514" s="41"/>
      <c r="L514" s="45"/>
      <c r="M514" s="242"/>
      <c r="N514" s="243"/>
      <c r="O514" s="92"/>
      <c r="P514" s="92"/>
      <c r="Q514" s="92"/>
      <c r="R514" s="92"/>
      <c r="S514" s="92"/>
      <c r="T514" s="92"/>
      <c r="U514" s="93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229</v>
      </c>
      <c r="AU514" s="18" t="s">
        <v>88</v>
      </c>
    </row>
    <row r="515" s="2" customFormat="1">
      <c r="A515" s="39"/>
      <c r="B515" s="40"/>
      <c r="C515" s="41"/>
      <c r="D515" s="239" t="s">
        <v>231</v>
      </c>
      <c r="E515" s="41"/>
      <c r="F515" s="270" t="s">
        <v>232</v>
      </c>
      <c r="G515" s="41"/>
      <c r="H515" s="41"/>
      <c r="I515" s="241"/>
      <c r="J515" s="41"/>
      <c r="K515" s="41"/>
      <c r="L515" s="45"/>
      <c r="M515" s="242"/>
      <c r="N515" s="243"/>
      <c r="O515" s="92"/>
      <c r="P515" s="92"/>
      <c r="Q515" s="92"/>
      <c r="R515" s="92"/>
      <c r="S515" s="92"/>
      <c r="T515" s="92"/>
      <c r="U515" s="93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231</v>
      </c>
      <c r="AU515" s="18" t="s">
        <v>88</v>
      </c>
    </row>
    <row r="516" s="14" customFormat="1">
      <c r="A516" s="14"/>
      <c r="B516" s="255"/>
      <c r="C516" s="256"/>
      <c r="D516" s="239" t="s">
        <v>161</v>
      </c>
      <c r="E516" s="257" t="s">
        <v>1</v>
      </c>
      <c r="F516" s="258" t="s">
        <v>742</v>
      </c>
      <c r="G516" s="256"/>
      <c r="H516" s="257" t="s">
        <v>1</v>
      </c>
      <c r="I516" s="259"/>
      <c r="J516" s="256"/>
      <c r="K516" s="256"/>
      <c r="L516" s="260"/>
      <c r="M516" s="261"/>
      <c r="N516" s="262"/>
      <c r="O516" s="262"/>
      <c r="P516" s="262"/>
      <c r="Q516" s="262"/>
      <c r="R516" s="262"/>
      <c r="S516" s="262"/>
      <c r="T516" s="262"/>
      <c r="U516" s="263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4" t="s">
        <v>161</v>
      </c>
      <c r="AU516" s="264" t="s">
        <v>88</v>
      </c>
      <c r="AV516" s="14" t="s">
        <v>86</v>
      </c>
      <c r="AW516" s="14" t="s">
        <v>35</v>
      </c>
      <c r="AX516" s="14" t="s">
        <v>79</v>
      </c>
      <c r="AY516" s="264" t="s">
        <v>151</v>
      </c>
    </row>
    <row r="517" s="14" customFormat="1">
      <c r="A517" s="14"/>
      <c r="B517" s="255"/>
      <c r="C517" s="256"/>
      <c r="D517" s="239" t="s">
        <v>161</v>
      </c>
      <c r="E517" s="257" t="s">
        <v>1</v>
      </c>
      <c r="F517" s="258" t="s">
        <v>744</v>
      </c>
      <c r="G517" s="256"/>
      <c r="H517" s="257" t="s">
        <v>1</v>
      </c>
      <c r="I517" s="259"/>
      <c r="J517" s="256"/>
      <c r="K517" s="256"/>
      <c r="L517" s="260"/>
      <c r="M517" s="261"/>
      <c r="N517" s="262"/>
      <c r="O517" s="262"/>
      <c r="P517" s="262"/>
      <c r="Q517" s="262"/>
      <c r="R517" s="262"/>
      <c r="S517" s="262"/>
      <c r="T517" s="262"/>
      <c r="U517" s="263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4" t="s">
        <v>161</v>
      </c>
      <c r="AU517" s="264" t="s">
        <v>88</v>
      </c>
      <c r="AV517" s="14" t="s">
        <v>86</v>
      </c>
      <c r="AW517" s="14" t="s">
        <v>35</v>
      </c>
      <c r="AX517" s="14" t="s">
        <v>79</v>
      </c>
      <c r="AY517" s="264" t="s">
        <v>151</v>
      </c>
    </row>
    <row r="518" s="13" customFormat="1">
      <c r="A518" s="13"/>
      <c r="B518" s="244"/>
      <c r="C518" s="245"/>
      <c r="D518" s="239" t="s">
        <v>161</v>
      </c>
      <c r="E518" s="246" t="s">
        <v>1</v>
      </c>
      <c r="F518" s="247" t="s">
        <v>1123</v>
      </c>
      <c r="G518" s="245"/>
      <c r="H518" s="248">
        <v>415.75900000000001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2"/>
      <c r="U518" s="25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4" t="s">
        <v>161</v>
      </c>
      <c r="AU518" s="254" t="s">
        <v>88</v>
      </c>
      <c r="AV518" s="13" t="s">
        <v>88</v>
      </c>
      <c r="AW518" s="13" t="s">
        <v>35</v>
      </c>
      <c r="AX518" s="13" t="s">
        <v>79</v>
      </c>
      <c r="AY518" s="254" t="s">
        <v>151</v>
      </c>
    </row>
    <row r="519" s="13" customFormat="1">
      <c r="A519" s="13"/>
      <c r="B519" s="244"/>
      <c r="C519" s="245"/>
      <c r="D519" s="239" t="s">
        <v>161</v>
      </c>
      <c r="E519" s="246" t="s">
        <v>1</v>
      </c>
      <c r="F519" s="247" t="s">
        <v>1124</v>
      </c>
      <c r="G519" s="245"/>
      <c r="H519" s="248">
        <v>291.37900000000002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2"/>
      <c r="U519" s="25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4" t="s">
        <v>161</v>
      </c>
      <c r="AU519" s="254" t="s">
        <v>88</v>
      </c>
      <c r="AV519" s="13" t="s">
        <v>88</v>
      </c>
      <c r="AW519" s="13" t="s">
        <v>35</v>
      </c>
      <c r="AX519" s="13" t="s">
        <v>79</v>
      </c>
      <c r="AY519" s="254" t="s">
        <v>151</v>
      </c>
    </row>
    <row r="520" s="15" customFormat="1">
      <c r="A520" s="15"/>
      <c r="B520" s="271"/>
      <c r="C520" s="272"/>
      <c r="D520" s="239" t="s">
        <v>161</v>
      </c>
      <c r="E520" s="273" t="s">
        <v>1</v>
      </c>
      <c r="F520" s="274" t="s">
        <v>236</v>
      </c>
      <c r="G520" s="272"/>
      <c r="H520" s="275">
        <v>707.13800000000003</v>
      </c>
      <c r="I520" s="276"/>
      <c r="J520" s="272"/>
      <c r="K520" s="272"/>
      <c r="L520" s="277"/>
      <c r="M520" s="278"/>
      <c r="N520" s="279"/>
      <c r="O520" s="279"/>
      <c r="P520" s="279"/>
      <c r="Q520" s="279"/>
      <c r="R520" s="279"/>
      <c r="S520" s="279"/>
      <c r="T520" s="279"/>
      <c r="U520" s="280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81" t="s">
        <v>161</v>
      </c>
      <c r="AU520" s="281" t="s">
        <v>88</v>
      </c>
      <c r="AV520" s="15" t="s">
        <v>172</v>
      </c>
      <c r="AW520" s="15" t="s">
        <v>35</v>
      </c>
      <c r="AX520" s="15" t="s">
        <v>86</v>
      </c>
      <c r="AY520" s="281" t="s">
        <v>151</v>
      </c>
    </row>
    <row r="521" s="2" customFormat="1" ht="16.5" customHeight="1">
      <c r="A521" s="39"/>
      <c r="B521" s="40"/>
      <c r="C521" s="226" t="s">
        <v>628</v>
      </c>
      <c r="D521" s="226" t="s">
        <v>154</v>
      </c>
      <c r="E521" s="227" t="s">
        <v>1125</v>
      </c>
      <c r="F521" s="228" t="s">
        <v>1126</v>
      </c>
      <c r="G521" s="229" t="s">
        <v>582</v>
      </c>
      <c r="H521" s="230">
        <v>20</v>
      </c>
      <c r="I521" s="231"/>
      <c r="J521" s="232">
        <f>ROUND(I521*H521,2)</f>
        <v>0</v>
      </c>
      <c r="K521" s="228" t="s">
        <v>227</v>
      </c>
      <c r="L521" s="45"/>
      <c r="M521" s="233" t="s">
        <v>1</v>
      </c>
      <c r="N521" s="234" t="s">
        <v>44</v>
      </c>
      <c r="O521" s="92"/>
      <c r="P521" s="235">
        <f>O521*H521</f>
        <v>0</v>
      </c>
      <c r="Q521" s="235">
        <v>0</v>
      </c>
      <c r="R521" s="235">
        <f>Q521*H521</f>
        <v>0</v>
      </c>
      <c r="S521" s="235">
        <v>0</v>
      </c>
      <c r="T521" s="235">
        <f>S521*H521</f>
        <v>0</v>
      </c>
      <c r="U521" s="236" t="s">
        <v>1</v>
      </c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7" t="s">
        <v>172</v>
      </c>
      <c r="AT521" s="237" t="s">
        <v>154</v>
      </c>
      <c r="AU521" s="237" t="s">
        <v>88</v>
      </c>
      <c r="AY521" s="18" t="s">
        <v>151</v>
      </c>
      <c r="BE521" s="238">
        <f>IF(N521="základní",J521,0)</f>
        <v>0</v>
      </c>
      <c r="BF521" s="238">
        <f>IF(N521="snížená",J521,0)</f>
        <v>0</v>
      </c>
      <c r="BG521" s="238">
        <f>IF(N521="zákl. přenesená",J521,0)</f>
        <v>0</v>
      </c>
      <c r="BH521" s="238">
        <f>IF(N521="sníž. přenesená",J521,0)</f>
        <v>0</v>
      </c>
      <c r="BI521" s="238">
        <f>IF(N521="nulová",J521,0)</f>
        <v>0</v>
      </c>
      <c r="BJ521" s="18" t="s">
        <v>86</v>
      </c>
      <c r="BK521" s="238">
        <f>ROUND(I521*H521,2)</f>
        <v>0</v>
      </c>
      <c r="BL521" s="18" t="s">
        <v>172</v>
      </c>
      <c r="BM521" s="237" t="s">
        <v>1127</v>
      </c>
    </row>
    <row r="522" s="2" customFormat="1">
      <c r="A522" s="39"/>
      <c r="B522" s="40"/>
      <c r="C522" s="41"/>
      <c r="D522" s="239" t="s">
        <v>160</v>
      </c>
      <c r="E522" s="41"/>
      <c r="F522" s="240" t="s">
        <v>1126</v>
      </c>
      <c r="G522" s="41"/>
      <c r="H522" s="41"/>
      <c r="I522" s="241"/>
      <c r="J522" s="41"/>
      <c r="K522" s="41"/>
      <c r="L522" s="45"/>
      <c r="M522" s="242"/>
      <c r="N522" s="243"/>
      <c r="O522" s="92"/>
      <c r="P522" s="92"/>
      <c r="Q522" s="92"/>
      <c r="R522" s="92"/>
      <c r="S522" s="92"/>
      <c r="T522" s="92"/>
      <c r="U522" s="93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160</v>
      </c>
      <c r="AU522" s="18" t="s">
        <v>88</v>
      </c>
    </row>
    <row r="523" s="2" customFormat="1">
      <c r="A523" s="39"/>
      <c r="B523" s="40"/>
      <c r="C523" s="41"/>
      <c r="D523" s="268" t="s">
        <v>229</v>
      </c>
      <c r="E523" s="41"/>
      <c r="F523" s="269" t="s">
        <v>1128</v>
      </c>
      <c r="G523" s="41"/>
      <c r="H523" s="41"/>
      <c r="I523" s="241"/>
      <c r="J523" s="41"/>
      <c r="K523" s="41"/>
      <c r="L523" s="45"/>
      <c r="M523" s="242"/>
      <c r="N523" s="243"/>
      <c r="O523" s="92"/>
      <c r="P523" s="92"/>
      <c r="Q523" s="92"/>
      <c r="R523" s="92"/>
      <c r="S523" s="92"/>
      <c r="T523" s="92"/>
      <c r="U523" s="93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229</v>
      </c>
      <c r="AU523" s="18" t="s">
        <v>88</v>
      </c>
    </row>
    <row r="524" s="2" customFormat="1">
      <c r="A524" s="39"/>
      <c r="B524" s="40"/>
      <c r="C524" s="41"/>
      <c r="D524" s="239" t="s">
        <v>231</v>
      </c>
      <c r="E524" s="41"/>
      <c r="F524" s="270" t="s">
        <v>232</v>
      </c>
      <c r="G524" s="41"/>
      <c r="H524" s="41"/>
      <c r="I524" s="241"/>
      <c r="J524" s="41"/>
      <c r="K524" s="41"/>
      <c r="L524" s="45"/>
      <c r="M524" s="242"/>
      <c r="N524" s="243"/>
      <c r="O524" s="92"/>
      <c r="P524" s="92"/>
      <c r="Q524" s="92"/>
      <c r="R524" s="92"/>
      <c r="S524" s="92"/>
      <c r="T524" s="92"/>
      <c r="U524" s="93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231</v>
      </c>
      <c r="AU524" s="18" t="s">
        <v>88</v>
      </c>
    </row>
    <row r="525" s="13" customFormat="1">
      <c r="A525" s="13"/>
      <c r="B525" s="244"/>
      <c r="C525" s="245"/>
      <c r="D525" s="239" t="s">
        <v>161</v>
      </c>
      <c r="E525" s="246" t="s">
        <v>1</v>
      </c>
      <c r="F525" s="247" t="s">
        <v>1129</v>
      </c>
      <c r="G525" s="245"/>
      <c r="H525" s="248">
        <v>20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2"/>
      <c r="U525" s="25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4" t="s">
        <v>161</v>
      </c>
      <c r="AU525" s="254" t="s">
        <v>88</v>
      </c>
      <c r="AV525" s="13" t="s">
        <v>88</v>
      </c>
      <c r="AW525" s="13" t="s">
        <v>35</v>
      </c>
      <c r="AX525" s="13" t="s">
        <v>86</v>
      </c>
      <c r="AY525" s="254" t="s">
        <v>151</v>
      </c>
    </row>
    <row r="526" s="2" customFormat="1" ht="16.5" customHeight="1">
      <c r="A526" s="39"/>
      <c r="B526" s="40"/>
      <c r="C526" s="226" t="s">
        <v>632</v>
      </c>
      <c r="D526" s="226" t="s">
        <v>154</v>
      </c>
      <c r="E526" s="227" t="s">
        <v>772</v>
      </c>
      <c r="F526" s="228" t="s">
        <v>773</v>
      </c>
      <c r="G526" s="229" t="s">
        <v>582</v>
      </c>
      <c r="H526" s="230">
        <v>7</v>
      </c>
      <c r="I526" s="231"/>
      <c r="J526" s="232">
        <f>ROUND(I526*H526,2)</f>
        <v>0</v>
      </c>
      <c r="K526" s="228" t="s">
        <v>1</v>
      </c>
      <c r="L526" s="45"/>
      <c r="M526" s="233" t="s">
        <v>1</v>
      </c>
      <c r="N526" s="234" t="s">
        <v>44</v>
      </c>
      <c r="O526" s="92"/>
      <c r="P526" s="235">
        <f>O526*H526</f>
        <v>0</v>
      </c>
      <c r="Q526" s="235">
        <v>0.29221000000000003</v>
      </c>
      <c r="R526" s="235">
        <f>Q526*H526</f>
        <v>2.0454700000000003</v>
      </c>
      <c r="S526" s="235">
        <v>0</v>
      </c>
      <c r="T526" s="235">
        <f>S526*H526</f>
        <v>0</v>
      </c>
      <c r="U526" s="236" t="s">
        <v>1</v>
      </c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7" t="s">
        <v>172</v>
      </c>
      <c r="AT526" s="237" t="s">
        <v>154</v>
      </c>
      <c r="AU526" s="237" t="s">
        <v>88</v>
      </c>
      <c r="AY526" s="18" t="s">
        <v>151</v>
      </c>
      <c r="BE526" s="238">
        <f>IF(N526="základní",J526,0)</f>
        <v>0</v>
      </c>
      <c r="BF526" s="238">
        <f>IF(N526="snížená",J526,0)</f>
        <v>0</v>
      </c>
      <c r="BG526" s="238">
        <f>IF(N526="zákl. přenesená",J526,0)</f>
        <v>0</v>
      </c>
      <c r="BH526" s="238">
        <f>IF(N526="sníž. přenesená",J526,0)</f>
        <v>0</v>
      </c>
      <c r="BI526" s="238">
        <f>IF(N526="nulová",J526,0)</f>
        <v>0</v>
      </c>
      <c r="BJ526" s="18" t="s">
        <v>86</v>
      </c>
      <c r="BK526" s="238">
        <f>ROUND(I526*H526,2)</f>
        <v>0</v>
      </c>
      <c r="BL526" s="18" t="s">
        <v>172</v>
      </c>
      <c r="BM526" s="237" t="s">
        <v>1130</v>
      </c>
    </row>
    <row r="527" s="2" customFormat="1">
      <c r="A527" s="39"/>
      <c r="B527" s="40"/>
      <c r="C527" s="41"/>
      <c r="D527" s="239" t="s">
        <v>160</v>
      </c>
      <c r="E527" s="41"/>
      <c r="F527" s="240" t="s">
        <v>773</v>
      </c>
      <c r="G527" s="41"/>
      <c r="H527" s="41"/>
      <c r="I527" s="241"/>
      <c r="J527" s="41"/>
      <c r="K527" s="41"/>
      <c r="L527" s="45"/>
      <c r="M527" s="242"/>
      <c r="N527" s="243"/>
      <c r="O527" s="92"/>
      <c r="P527" s="92"/>
      <c r="Q527" s="92"/>
      <c r="R527" s="92"/>
      <c r="S527" s="92"/>
      <c r="T527" s="92"/>
      <c r="U527" s="93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160</v>
      </c>
      <c r="AU527" s="18" t="s">
        <v>88</v>
      </c>
    </row>
    <row r="528" s="2" customFormat="1">
      <c r="A528" s="39"/>
      <c r="B528" s="40"/>
      <c r="C528" s="41"/>
      <c r="D528" s="239" t="s">
        <v>231</v>
      </c>
      <c r="E528" s="41"/>
      <c r="F528" s="270" t="s">
        <v>232</v>
      </c>
      <c r="G528" s="41"/>
      <c r="H528" s="41"/>
      <c r="I528" s="241"/>
      <c r="J528" s="41"/>
      <c r="K528" s="41"/>
      <c r="L528" s="45"/>
      <c r="M528" s="242"/>
      <c r="N528" s="243"/>
      <c r="O528" s="92"/>
      <c r="P528" s="92"/>
      <c r="Q528" s="92"/>
      <c r="R528" s="92"/>
      <c r="S528" s="92"/>
      <c r="T528" s="92"/>
      <c r="U528" s="93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231</v>
      </c>
      <c r="AU528" s="18" t="s">
        <v>88</v>
      </c>
    </row>
    <row r="529" s="14" customFormat="1">
      <c r="A529" s="14"/>
      <c r="B529" s="255"/>
      <c r="C529" s="256"/>
      <c r="D529" s="239" t="s">
        <v>161</v>
      </c>
      <c r="E529" s="257" t="s">
        <v>1</v>
      </c>
      <c r="F529" s="258" t="s">
        <v>1131</v>
      </c>
      <c r="G529" s="256"/>
      <c r="H529" s="257" t="s">
        <v>1</v>
      </c>
      <c r="I529" s="259"/>
      <c r="J529" s="256"/>
      <c r="K529" s="256"/>
      <c r="L529" s="260"/>
      <c r="M529" s="261"/>
      <c r="N529" s="262"/>
      <c r="O529" s="262"/>
      <c r="P529" s="262"/>
      <c r="Q529" s="262"/>
      <c r="R529" s="262"/>
      <c r="S529" s="262"/>
      <c r="T529" s="262"/>
      <c r="U529" s="263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4" t="s">
        <v>161</v>
      </c>
      <c r="AU529" s="264" t="s">
        <v>88</v>
      </c>
      <c r="AV529" s="14" t="s">
        <v>86</v>
      </c>
      <c r="AW529" s="14" t="s">
        <v>35</v>
      </c>
      <c r="AX529" s="14" t="s">
        <v>79</v>
      </c>
      <c r="AY529" s="264" t="s">
        <v>151</v>
      </c>
    </row>
    <row r="530" s="14" customFormat="1">
      <c r="A530" s="14"/>
      <c r="B530" s="255"/>
      <c r="C530" s="256"/>
      <c r="D530" s="239" t="s">
        <v>161</v>
      </c>
      <c r="E530" s="257" t="s">
        <v>1</v>
      </c>
      <c r="F530" s="258" t="s">
        <v>1132</v>
      </c>
      <c r="G530" s="256"/>
      <c r="H530" s="257" t="s">
        <v>1</v>
      </c>
      <c r="I530" s="259"/>
      <c r="J530" s="256"/>
      <c r="K530" s="256"/>
      <c r="L530" s="260"/>
      <c r="M530" s="261"/>
      <c r="N530" s="262"/>
      <c r="O530" s="262"/>
      <c r="P530" s="262"/>
      <c r="Q530" s="262"/>
      <c r="R530" s="262"/>
      <c r="S530" s="262"/>
      <c r="T530" s="262"/>
      <c r="U530" s="263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4" t="s">
        <v>161</v>
      </c>
      <c r="AU530" s="264" t="s">
        <v>88</v>
      </c>
      <c r="AV530" s="14" t="s">
        <v>86</v>
      </c>
      <c r="AW530" s="14" t="s">
        <v>35</v>
      </c>
      <c r="AX530" s="14" t="s">
        <v>79</v>
      </c>
      <c r="AY530" s="264" t="s">
        <v>151</v>
      </c>
    </row>
    <row r="531" s="14" customFormat="1">
      <c r="A531" s="14"/>
      <c r="B531" s="255"/>
      <c r="C531" s="256"/>
      <c r="D531" s="239" t="s">
        <v>161</v>
      </c>
      <c r="E531" s="257" t="s">
        <v>1</v>
      </c>
      <c r="F531" s="258" t="s">
        <v>1133</v>
      </c>
      <c r="G531" s="256"/>
      <c r="H531" s="257" t="s">
        <v>1</v>
      </c>
      <c r="I531" s="259"/>
      <c r="J531" s="256"/>
      <c r="K531" s="256"/>
      <c r="L531" s="260"/>
      <c r="M531" s="261"/>
      <c r="N531" s="262"/>
      <c r="O531" s="262"/>
      <c r="P531" s="262"/>
      <c r="Q531" s="262"/>
      <c r="R531" s="262"/>
      <c r="S531" s="262"/>
      <c r="T531" s="262"/>
      <c r="U531" s="263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4" t="s">
        <v>161</v>
      </c>
      <c r="AU531" s="264" t="s">
        <v>88</v>
      </c>
      <c r="AV531" s="14" t="s">
        <v>86</v>
      </c>
      <c r="AW531" s="14" t="s">
        <v>35</v>
      </c>
      <c r="AX531" s="14" t="s">
        <v>79</v>
      </c>
      <c r="AY531" s="264" t="s">
        <v>151</v>
      </c>
    </row>
    <row r="532" s="14" customFormat="1">
      <c r="A532" s="14"/>
      <c r="B532" s="255"/>
      <c r="C532" s="256"/>
      <c r="D532" s="239" t="s">
        <v>161</v>
      </c>
      <c r="E532" s="257" t="s">
        <v>1</v>
      </c>
      <c r="F532" s="258" t="s">
        <v>1134</v>
      </c>
      <c r="G532" s="256"/>
      <c r="H532" s="257" t="s">
        <v>1</v>
      </c>
      <c r="I532" s="259"/>
      <c r="J532" s="256"/>
      <c r="K532" s="256"/>
      <c r="L532" s="260"/>
      <c r="M532" s="261"/>
      <c r="N532" s="262"/>
      <c r="O532" s="262"/>
      <c r="P532" s="262"/>
      <c r="Q532" s="262"/>
      <c r="R532" s="262"/>
      <c r="S532" s="262"/>
      <c r="T532" s="262"/>
      <c r="U532" s="263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4" t="s">
        <v>161</v>
      </c>
      <c r="AU532" s="264" t="s">
        <v>88</v>
      </c>
      <c r="AV532" s="14" t="s">
        <v>86</v>
      </c>
      <c r="AW532" s="14" t="s">
        <v>35</v>
      </c>
      <c r="AX532" s="14" t="s">
        <v>79</v>
      </c>
      <c r="AY532" s="264" t="s">
        <v>151</v>
      </c>
    </row>
    <row r="533" s="13" customFormat="1">
      <c r="A533" s="13"/>
      <c r="B533" s="244"/>
      <c r="C533" s="245"/>
      <c r="D533" s="239" t="s">
        <v>161</v>
      </c>
      <c r="E533" s="246" t="s">
        <v>1</v>
      </c>
      <c r="F533" s="247" t="s">
        <v>279</v>
      </c>
      <c r="G533" s="245"/>
      <c r="H533" s="248">
        <v>7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2"/>
      <c r="U533" s="25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4" t="s">
        <v>161</v>
      </c>
      <c r="AU533" s="254" t="s">
        <v>88</v>
      </c>
      <c r="AV533" s="13" t="s">
        <v>88</v>
      </c>
      <c r="AW533" s="13" t="s">
        <v>35</v>
      </c>
      <c r="AX533" s="13" t="s">
        <v>86</v>
      </c>
      <c r="AY533" s="254" t="s">
        <v>151</v>
      </c>
    </row>
    <row r="534" s="2" customFormat="1" ht="24.15" customHeight="1">
      <c r="A534" s="39"/>
      <c r="B534" s="40"/>
      <c r="C534" s="226" t="s">
        <v>637</v>
      </c>
      <c r="D534" s="226" t="s">
        <v>154</v>
      </c>
      <c r="E534" s="227" t="s">
        <v>1135</v>
      </c>
      <c r="F534" s="228" t="s">
        <v>1136</v>
      </c>
      <c r="G534" s="229" t="s">
        <v>320</v>
      </c>
      <c r="H534" s="230">
        <v>13.638</v>
      </c>
      <c r="I534" s="231"/>
      <c r="J534" s="232">
        <f>ROUND(I534*H534,2)</f>
        <v>0</v>
      </c>
      <c r="K534" s="228" t="s">
        <v>227</v>
      </c>
      <c r="L534" s="45"/>
      <c r="M534" s="233" t="s">
        <v>1</v>
      </c>
      <c r="N534" s="234" t="s">
        <v>44</v>
      </c>
      <c r="O534" s="92"/>
      <c r="P534" s="235">
        <f>O534*H534</f>
        <v>0</v>
      </c>
      <c r="Q534" s="235">
        <v>0</v>
      </c>
      <c r="R534" s="235">
        <f>Q534*H534</f>
        <v>0</v>
      </c>
      <c r="S534" s="235">
        <v>2.2000000000000002</v>
      </c>
      <c r="T534" s="235">
        <f>S534*H534</f>
        <v>30.003600000000002</v>
      </c>
      <c r="U534" s="236" t="s">
        <v>1</v>
      </c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7" t="s">
        <v>172</v>
      </c>
      <c r="AT534" s="237" t="s">
        <v>154</v>
      </c>
      <c r="AU534" s="237" t="s">
        <v>88</v>
      </c>
      <c r="AY534" s="18" t="s">
        <v>151</v>
      </c>
      <c r="BE534" s="238">
        <f>IF(N534="základní",J534,0)</f>
        <v>0</v>
      </c>
      <c r="BF534" s="238">
        <f>IF(N534="snížená",J534,0)</f>
        <v>0</v>
      </c>
      <c r="BG534" s="238">
        <f>IF(N534="zákl. přenesená",J534,0)</f>
        <v>0</v>
      </c>
      <c r="BH534" s="238">
        <f>IF(N534="sníž. přenesená",J534,0)</f>
        <v>0</v>
      </c>
      <c r="BI534" s="238">
        <f>IF(N534="nulová",J534,0)</f>
        <v>0</v>
      </c>
      <c r="BJ534" s="18" t="s">
        <v>86</v>
      </c>
      <c r="BK534" s="238">
        <f>ROUND(I534*H534,2)</f>
        <v>0</v>
      </c>
      <c r="BL534" s="18" t="s">
        <v>172</v>
      </c>
      <c r="BM534" s="237" t="s">
        <v>1137</v>
      </c>
    </row>
    <row r="535" s="2" customFormat="1">
      <c r="A535" s="39"/>
      <c r="B535" s="40"/>
      <c r="C535" s="41"/>
      <c r="D535" s="239" t="s">
        <v>160</v>
      </c>
      <c r="E535" s="41"/>
      <c r="F535" s="240" t="s">
        <v>1136</v>
      </c>
      <c r="G535" s="41"/>
      <c r="H535" s="41"/>
      <c r="I535" s="241"/>
      <c r="J535" s="41"/>
      <c r="K535" s="41"/>
      <c r="L535" s="45"/>
      <c r="M535" s="242"/>
      <c r="N535" s="243"/>
      <c r="O535" s="92"/>
      <c r="P535" s="92"/>
      <c r="Q535" s="92"/>
      <c r="R535" s="92"/>
      <c r="S535" s="92"/>
      <c r="T535" s="92"/>
      <c r="U535" s="93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160</v>
      </c>
      <c r="AU535" s="18" t="s">
        <v>88</v>
      </c>
    </row>
    <row r="536" s="2" customFormat="1">
      <c r="A536" s="39"/>
      <c r="B536" s="40"/>
      <c r="C536" s="41"/>
      <c r="D536" s="268" t="s">
        <v>229</v>
      </c>
      <c r="E536" s="41"/>
      <c r="F536" s="269" t="s">
        <v>1138</v>
      </c>
      <c r="G536" s="41"/>
      <c r="H536" s="41"/>
      <c r="I536" s="241"/>
      <c r="J536" s="41"/>
      <c r="K536" s="41"/>
      <c r="L536" s="45"/>
      <c r="M536" s="242"/>
      <c r="N536" s="243"/>
      <c r="O536" s="92"/>
      <c r="P536" s="92"/>
      <c r="Q536" s="92"/>
      <c r="R536" s="92"/>
      <c r="S536" s="92"/>
      <c r="T536" s="92"/>
      <c r="U536" s="93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229</v>
      </c>
      <c r="AU536" s="18" t="s">
        <v>88</v>
      </c>
    </row>
    <row r="537" s="14" customFormat="1">
      <c r="A537" s="14"/>
      <c r="B537" s="255"/>
      <c r="C537" s="256"/>
      <c r="D537" s="239" t="s">
        <v>161</v>
      </c>
      <c r="E537" s="257" t="s">
        <v>1</v>
      </c>
      <c r="F537" s="258" t="s">
        <v>1139</v>
      </c>
      <c r="G537" s="256"/>
      <c r="H537" s="257" t="s">
        <v>1</v>
      </c>
      <c r="I537" s="259"/>
      <c r="J537" s="256"/>
      <c r="K537" s="256"/>
      <c r="L537" s="260"/>
      <c r="M537" s="261"/>
      <c r="N537" s="262"/>
      <c r="O537" s="262"/>
      <c r="P537" s="262"/>
      <c r="Q537" s="262"/>
      <c r="R537" s="262"/>
      <c r="S537" s="262"/>
      <c r="T537" s="262"/>
      <c r="U537" s="263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4" t="s">
        <v>161</v>
      </c>
      <c r="AU537" s="264" t="s">
        <v>88</v>
      </c>
      <c r="AV537" s="14" t="s">
        <v>86</v>
      </c>
      <c r="AW537" s="14" t="s">
        <v>35</v>
      </c>
      <c r="AX537" s="14" t="s">
        <v>79</v>
      </c>
      <c r="AY537" s="264" t="s">
        <v>151</v>
      </c>
    </row>
    <row r="538" s="14" customFormat="1">
      <c r="A538" s="14"/>
      <c r="B538" s="255"/>
      <c r="C538" s="256"/>
      <c r="D538" s="239" t="s">
        <v>161</v>
      </c>
      <c r="E538" s="257" t="s">
        <v>1</v>
      </c>
      <c r="F538" s="258" t="s">
        <v>1140</v>
      </c>
      <c r="G538" s="256"/>
      <c r="H538" s="257" t="s">
        <v>1</v>
      </c>
      <c r="I538" s="259"/>
      <c r="J538" s="256"/>
      <c r="K538" s="256"/>
      <c r="L538" s="260"/>
      <c r="M538" s="261"/>
      <c r="N538" s="262"/>
      <c r="O538" s="262"/>
      <c r="P538" s="262"/>
      <c r="Q538" s="262"/>
      <c r="R538" s="262"/>
      <c r="S538" s="262"/>
      <c r="T538" s="262"/>
      <c r="U538" s="263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4" t="s">
        <v>161</v>
      </c>
      <c r="AU538" s="264" t="s">
        <v>88</v>
      </c>
      <c r="AV538" s="14" t="s">
        <v>86</v>
      </c>
      <c r="AW538" s="14" t="s">
        <v>35</v>
      </c>
      <c r="AX538" s="14" t="s">
        <v>79</v>
      </c>
      <c r="AY538" s="264" t="s">
        <v>151</v>
      </c>
    </row>
    <row r="539" s="13" customFormat="1">
      <c r="A539" s="13"/>
      <c r="B539" s="244"/>
      <c r="C539" s="245"/>
      <c r="D539" s="239" t="s">
        <v>161</v>
      </c>
      <c r="E539" s="246" t="s">
        <v>1</v>
      </c>
      <c r="F539" s="247" t="s">
        <v>1141</v>
      </c>
      <c r="G539" s="245"/>
      <c r="H539" s="248">
        <v>13.638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2"/>
      <c r="U539" s="25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4" t="s">
        <v>161</v>
      </c>
      <c r="AU539" s="254" t="s">
        <v>88</v>
      </c>
      <c r="AV539" s="13" t="s">
        <v>88</v>
      </c>
      <c r="AW539" s="13" t="s">
        <v>35</v>
      </c>
      <c r="AX539" s="13" t="s">
        <v>86</v>
      </c>
      <c r="AY539" s="254" t="s">
        <v>151</v>
      </c>
    </row>
    <row r="540" s="2" customFormat="1" ht="24.15" customHeight="1">
      <c r="A540" s="39"/>
      <c r="B540" s="40"/>
      <c r="C540" s="226" t="s">
        <v>641</v>
      </c>
      <c r="D540" s="226" t="s">
        <v>154</v>
      </c>
      <c r="E540" s="227" t="s">
        <v>785</v>
      </c>
      <c r="F540" s="228" t="s">
        <v>786</v>
      </c>
      <c r="G540" s="229" t="s">
        <v>226</v>
      </c>
      <c r="H540" s="230">
        <v>148.93100000000001</v>
      </c>
      <c r="I540" s="231"/>
      <c r="J540" s="232">
        <f>ROUND(I540*H540,2)</f>
        <v>0</v>
      </c>
      <c r="K540" s="228" t="s">
        <v>227</v>
      </c>
      <c r="L540" s="45"/>
      <c r="M540" s="233" t="s">
        <v>1</v>
      </c>
      <c r="N540" s="234" t="s">
        <v>44</v>
      </c>
      <c r="O540" s="92"/>
      <c r="P540" s="235">
        <f>O540*H540</f>
        <v>0</v>
      </c>
      <c r="Q540" s="235">
        <v>0</v>
      </c>
      <c r="R540" s="235">
        <f>Q540*H540</f>
        <v>0</v>
      </c>
      <c r="S540" s="235">
        <v>0</v>
      </c>
      <c r="T540" s="235">
        <f>S540*H540</f>
        <v>0</v>
      </c>
      <c r="U540" s="236" t="s">
        <v>1</v>
      </c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7" t="s">
        <v>172</v>
      </c>
      <c r="AT540" s="237" t="s">
        <v>154</v>
      </c>
      <c r="AU540" s="237" t="s">
        <v>88</v>
      </c>
      <c r="AY540" s="18" t="s">
        <v>151</v>
      </c>
      <c r="BE540" s="238">
        <f>IF(N540="základní",J540,0)</f>
        <v>0</v>
      </c>
      <c r="BF540" s="238">
        <f>IF(N540="snížená",J540,0)</f>
        <v>0</v>
      </c>
      <c r="BG540" s="238">
        <f>IF(N540="zákl. přenesená",J540,0)</f>
        <v>0</v>
      </c>
      <c r="BH540" s="238">
        <f>IF(N540="sníž. přenesená",J540,0)</f>
        <v>0</v>
      </c>
      <c r="BI540" s="238">
        <f>IF(N540="nulová",J540,0)</f>
        <v>0</v>
      </c>
      <c r="BJ540" s="18" t="s">
        <v>86</v>
      </c>
      <c r="BK540" s="238">
        <f>ROUND(I540*H540,2)</f>
        <v>0</v>
      </c>
      <c r="BL540" s="18" t="s">
        <v>172</v>
      </c>
      <c r="BM540" s="237" t="s">
        <v>1142</v>
      </c>
    </row>
    <row r="541" s="2" customFormat="1">
      <c r="A541" s="39"/>
      <c r="B541" s="40"/>
      <c r="C541" s="41"/>
      <c r="D541" s="239" t="s">
        <v>160</v>
      </c>
      <c r="E541" s="41"/>
      <c r="F541" s="240" t="s">
        <v>786</v>
      </c>
      <c r="G541" s="41"/>
      <c r="H541" s="41"/>
      <c r="I541" s="241"/>
      <c r="J541" s="41"/>
      <c r="K541" s="41"/>
      <c r="L541" s="45"/>
      <c r="M541" s="242"/>
      <c r="N541" s="243"/>
      <c r="O541" s="92"/>
      <c r="P541" s="92"/>
      <c r="Q541" s="92"/>
      <c r="R541" s="92"/>
      <c r="S541" s="92"/>
      <c r="T541" s="92"/>
      <c r="U541" s="93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160</v>
      </c>
      <c r="AU541" s="18" t="s">
        <v>88</v>
      </c>
    </row>
    <row r="542" s="2" customFormat="1">
      <c r="A542" s="39"/>
      <c r="B542" s="40"/>
      <c r="C542" s="41"/>
      <c r="D542" s="268" t="s">
        <v>229</v>
      </c>
      <c r="E542" s="41"/>
      <c r="F542" s="269" t="s">
        <v>788</v>
      </c>
      <c r="G542" s="41"/>
      <c r="H542" s="41"/>
      <c r="I542" s="241"/>
      <c r="J542" s="41"/>
      <c r="K542" s="41"/>
      <c r="L542" s="45"/>
      <c r="M542" s="242"/>
      <c r="N542" s="243"/>
      <c r="O542" s="92"/>
      <c r="P542" s="92"/>
      <c r="Q542" s="92"/>
      <c r="R542" s="92"/>
      <c r="S542" s="92"/>
      <c r="T542" s="92"/>
      <c r="U542" s="93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229</v>
      </c>
      <c r="AU542" s="18" t="s">
        <v>88</v>
      </c>
    </row>
    <row r="543" s="2" customFormat="1">
      <c r="A543" s="39"/>
      <c r="B543" s="40"/>
      <c r="C543" s="41"/>
      <c r="D543" s="239" t="s">
        <v>231</v>
      </c>
      <c r="E543" s="41"/>
      <c r="F543" s="270" t="s">
        <v>232</v>
      </c>
      <c r="G543" s="41"/>
      <c r="H543" s="41"/>
      <c r="I543" s="241"/>
      <c r="J543" s="41"/>
      <c r="K543" s="41"/>
      <c r="L543" s="45"/>
      <c r="M543" s="242"/>
      <c r="N543" s="243"/>
      <c r="O543" s="92"/>
      <c r="P543" s="92"/>
      <c r="Q543" s="92"/>
      <c r="R543" s="92"/>
      <c r="S543" s="92"/>
      <c r="T543" s="92"/>
      <c r="U543" s="93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231</v>
      </c>
      <c r="AU543" s="18" t="s">
        <v>88</v>
      </c>
    </row>
    <row r="544" s="13" customFormat="1">
      <c r="A544" s="13"/>
      <c r="B544" s="244"/>
      <c r="C544" s="245"/>
      <c r="D544" s="239" t="s">
        <v>161</v>
      </c>
      <c r="E544" s="246" t="s">
        <v>1</v>
      </c>
      <c r="F544" s="247" t="s">
        <v>889</v>
      </c>
      <c r="G544" s="245"/>
      <c r="H544" s="248">
        <v>148.93100000000001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2"/>
      <c r="U544" s="25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4" t="s">
        <v>161</v>
      </c>
      <c r="AU544" s="254" t="s">
        <v>88</v>
      </c>
      <c r="AV544" s="13" t="s">
        <v>88</v>
      </c>
      <c r="AW544" s="13" t="s">
        <v>35</v>
      </c>
      <c r="AX544" s="13" t="s">
        <v>86</v>
      </c>
      <c r="AY544" s="254" t="s">
        <v>151</v>
      </c>
    </row>
    <row r="545" s="12" customFormat="1" ht="22.8" customHeight="1">
      <c r="A545" s="12"/>
      <c r="B545" s="210"/>
      <c r="C545" s="211"/>
      <c r="D545" s="212" t="s">
        <v>78</v>
      </c>
      <c r="E545" s="224" t="s">
        <v>790</v>
      </c>
      <c r="F545" s="224" t="s">
        <v>791</v>
      </c>
      <c r="G545" s="211"/>
      <c r="H545" s="211"/>
      <c r="I545" s="214"/>
      <c r="J545" s="225">
        <f>BK545</f>
        <v>0</v>
      </c>
      <c r="K545" s="211"/>
      <c r="L545" s="216"/>
      <c r="M545" s="217"/>
      <c r="N545" s="218"/>
      <c r="O545" s="218"/>
      <c r="P545" s="219">
        <f>SUM(P546:P608)</f>
        <v>0</v>
      </c>
      <c r="Q545" s="218"/>
      <c r="R545" s="219">
        <f>SUM(R546:R608)</f>
        <v>0</v>
      </c>
      <c r="S545" s="218"/>
      <c r="T545" s="219">
        <f>SUM(T546:T608)</f>
        <v>0</v>
      </c>
      <c r="U545" s="220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21" t="s">
        <v>86</v>
      </c>
      <c r="AT545" s="222" t="s">
        <v>78</v>
      </c>
      <c r="AU545" s="222" t="s">
        <v>86</v>
      </c>
      <c r="AY545" s="221" t="s">
        <v>151</v>
      </c>
      <c r="BK545" s="223">
        <f>SUM(BK546:BK608)</f>
        <v>0</v>
      </c>
    </row>
    <row r="546" s="2" customFormat="1" ht="21.75" customHeight="1">
      <c r="A546" s="39"/>
      <c r="B546" s="40"/>
      <c r="C546" s="226" t="s">
        <v>646</v>
      </c>
      <c r="D546" s="226" t="s">
        <v>154</v>
      </c>
      <c r="E546" s="227" t="s">
        <v>793</v>
      </c>
      <c r="F546" s="228" t="s">
        <v>794</v>
      </c>
      <c r="G546" s="229" t="s">
        <v>363</v>
      </c>
      <c r="H546" s="230">
        <v>864.23099999999999</v>
      </c>
      <c r="I546" s="231"/>
      <c r="J546" s="232">
        <f>ROUND(I546*H546,2)</f>
        <v>0</v>
      </c>
      <c r="K546" s="228" t="s">
        <v>227</v>
      </c>
      <c r="L546" s="45"/>
      <c r="M546" s="233" t="s">
        <v>1</v>
      </c>
      <c r="N546" s="234" t="s">
        <v>44</v>
      </c>
      <c r="O546" s="92"/>
      <c r="P546" s="235">
        <f>O546*H546</f>
        <v>0</v>
      </c>
      <c r="Q546" s="235">
        <v>0</v>
      </c>
      <c r="R546" s="235">
        <f>Q546*H546</f>
        <v>0</v>
      </c>
      <c r="S546" s="235">
        <v>0</v>
      </c>
      <c r="T546" s="235">
        <f>S546*H546</f>
        <v>0</v>
      </c>
      <c r="U546" s="236" t="s">
        <v>1</v>
      </c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7" t="s">
        <v>172</v>
      </c>
      <c r="AT546" s="237" t="s">
        <v>154</v>
      </c>
      <c r="AU546" s="237" t="s">
        <v>88</v>
      </c>
      <c r="AY546" s="18" t="s">
        <v>151</v>
      </c>
      <c r="BE546" s="238">
        <f>IF(N546="základní",J546,0)</f>
        <v>0</v>
      </c>
      <c r="BF546" s="238">
        <f>IF(N546="snížená",J546,0)</f>
        <v>0</v>
      </c>
      <c r="BG546" s="238">
        <f>IF(N546="zákl. přenesená",J546,0)</f>
        <v>0</v>
      </c>
      <c r="BH546" s="238">
        <f>IF(N546="sníž. přenesená",J546,0)</f>
        <v>0</v>
      </c>
      <c r="BI546" s="238">
        <f>IF(N546="nulová",J546,0)</f>
        <v>0</v>
      </c>
      <c r="BJ546" s="18" t="s">
        <v>86</v>
      </c>
      <c r="BK546" s="238">
        <f>ROUND(I546*H546,2)</f>
        <v>0</v>
      </c>
      <c r="BL546" s="18" t="s">
        <v>172</v>
      </c>
      <c r="BM546" s="237" t="s">
        <v>1143</v>
      </c>
    </row>
    <row r="547" s="2" customFormat="1">
      <c r="A547" s="39"/>
      <c r="B547" s="40"/>
      <c r="C547" s="41"/>
      <c r="D547" s="239" t="s">
        <v>160</v>
      </c>
      <c r="E547" s="41"/>
      <c r="F547" s="240" t="s">
        <v>794</v>
      </c>
      <c r="G547" s="41"/>
      <c r="H547" s="41"/>
      <c r="I547" s="241"/>
      <c r="J547" s="41"/>
      <c r="K547" s="41"/>
      <c r="L547" s="45"/>
      <c r="M547" s="242"/>
      <c r="N547" s="243"/>
      <c r="O547" s="92"/>
      <c r="P547" s="92"/>
      <c r="Q547" s="92"/>
      <c r="R547" s="92"/>
      <c r="S547" s="92"/>
      <c r="T547" s="92"/>
      <c r="U547" s="93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160</v>
      </c>
      <c r="AU547" s="18" t="s">
        <v>88</v>
      </c>
    </row>
    <row r="548" s="2" customFormat="1">
      <c r="A548" s="39"/>
      <c r="B548" s="40"/>
      <c r="C548" s="41"/>
      <c r="D548" s="268" t="s">
        <v>229</v>
      </c>
      <c r="E548" s="41"/>
      <c r="F548" s="269" t="s">
        <v>796</v>
      </c>
      <c r="G548" s="41"/>
      <c r="H548" s="41"/>
      <c r="I548" s="241"/>
      <c r="J548" s="41"/>
      <c r="K548" s="41"/>
      <c r="L548" s="45"/>
      <c r="M548" s="242"/>
      <c r="N548" s="243"/>
      <c r="O548" s="92"/>
      <c r="P548" s="92"/>
      <c r="Q548" s="92"/>
      <c r="R548" s="92"/>
      <c r="S548" s="92"/>
      <c r="T548" s="92"/>
      <c r="U548" s="93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229</v>
      </c>
      <c r="AU548" s="18" t="s">
        <v>88</v>
      </c>
    </row>
    <row r="549" s="13" customFormat="1">
      <c r="A549" s="13"/>
      <c r="B549" s="244"/>
      <c r="C549" s="245"/>
      <c r="D549" s="239" t="s">
        <v>161</v>
      </c>
      <c r="E549" s="246" t="s">
        <v>1</v>
      </c>
      <c r="F549" s="247" t="s">
        <v>1144</v>
      </c>
      <c r="G549" s="245"/>
      <c r="H549" s="248">
        <v>395.14499999999998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2"/>
      <c r="U549" s="25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4" t="s">
        <v>161</v>
      </c>
      <c r="AU549" s="254" t="s">
        <v>88</v>
      </c>
      <c r="AV549" s="13" t="s">
        <v>88</v>
      </c>
      <c r="AW549" s="13" t="s">
        <v>35</v>
      </c>
      <c r="AX549" s="13" t="s">
        <v>79</v>
      </c>
      <c r="AY549" s="254" t="s">
        <v>151</v>
      </c>
    </row>
    <row r="550" s="13" customFormat="1">
      <c r="A550" s="13"/>
      <c r="B550" s="244"/>
      <c r="C550" s="245"/>
      <c r="D550" s="239" t="s">
        <v>161</v>
      </c>
      <c r="E550" s="246" t="s">
        <v>1</v>
      </c>
      <c r="F550" s="247" t="s">
        <v>1145</v>
      </c>
      <c r="G550" s="245"/>
      <c r="H550" s="248">
        <v>102.518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2"/>
      <c r="U550" s="25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4" t="s">
        <v>161</v>
      </c>
      <c r="AU550" s="254" t="s">
        <v>88</v>
      </c>
      <c r="AV550" s="13" t="s">
        <v>88</v>
      </c>
      <c r="AW550" s="13" t="s">
        <v>35</v>
      </c>
      <c r="AX550" s="13" t="s">
        <v>79</v>
      </c>
      <c r="AY550" s="254" t="s">
        <v>151</v>
      </c>
    </row>
    <row r="551" s="13" customFormat="1">
      <c r="A551" s="13"/>
      <c r="B551" s="244"/>
      <c r="C551" s="245"/>
      <c r="D551" s="239" t="s">
        <v>161</v>
      </c>
      <c r="E551" s="246" t="s">
        <v>1</v>
      </c>
      <c r="F551" s="247" t="s">
        <v>1146</v>
      </c>
      <c r="G551" s="245"/>
      <c r="H551" s="248">
        <v>216.643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2"/>
      <c r="U551" s="25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4" t="s">
        <v>161</v>
      </c>
      <c r="AU551" s="254" t="s">
        <v>88</v>
      </c>
      <c r="AV551" s="13" t="s">
        <v>88</v>
      </c>
      <c r="AW551" s="13" t="s">
        <v>35</v>
      </c>
      <c r="AX551" s="13" t="s">
        <v>79</v>
      </c>
      <c r="AY551" s="254" t="s">
        <v>151</v>
      </c>
    </row>
    <row r="552" s="13" customFormat="1">
      <c r="A552" s="13"/>
      <c r="B552" s="244"/>
      <c r="C552" s="245"/>
      <c r="D552" s="239" t="s">
        <v>161</v>
      </c>
      <c r="E552" s="246" t="s">
        <v>1</v>
      </c>
      <c r="F552" s="247" t="s">
        <v>1147</v>
      </c>
      <c r="G552" s="245"/>
      <c r="H552" s="248">
        <v>149.92500000000001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2"/>
      <c r="U552" s="25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4" t="s">
        <v>161</v>
      </c>
      <c r="AU552" s="254" t="s">
        <v>88</v>
      </c>
      <c r="AV552" s="13" t="s">
        <v>88</v>
      </c>
      <c r="AW552" s="13" t="s">
        <v>35</v>
      </c>
      <c r="AX552" s="13" t="s">
        <v>79</v>
      </c>
      <c r="AY552" s="254" t="s">
        <v>151</v>
      </c>
    </row>
    <row r="553" s="15" customFormat="1">
      <c r="A553" s="15"/>
      <c r="B553" s="271"/>
      <c r="C553" s="272"/>
      <c r="D553" s="239" t="s">
        <v>161</v>
      </c>
      <c r="E553" s="273" t="s">
        <v>1</v>
      </c>
      <c r="F553" s="274" t="s">
        <v>236</v>
      </c>
      <c r="G553" s="272"/>
      <c r="H553" s="275">
        <v>864.23099999999999</v>
      </c>
      <c r="I553" s="276"/>
      <c r="J553" s="272"/>
      <c r="K553" s="272"/>
      <c r="L553" s="277"/>
      <c r="M553" s="278"/>
      <c r="N553" s="279"/>
      <c r="O553" s="279"/>
      <c r="P553" s="279"/>
      <c r="Q553" s="279"/>
      <c r="R553" s="279"/>
      <c r="S553" s="279"/>
      <c r="T553" s="279"/>
      <c r="U553" s="280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81" t="s">
        <v>161</v>
      </c>
      <c r="AU553" s="281" t="s">
        <v>88</v>
      </c>
      <c r="AV553" s="15" t="s">
        <v>172</v>
      </c>
      <c r="AW553" s="15" t="s">
        <v>35</v>
      </c>
      <c r="AX553" s="15" t="s">
        <v>86</v>
      </c>
      <c r="AY553" s="281" t="s">
        <v>151</v>
      </c>
    </row>
    <row r="554" s="2" customFormat="1" ht="24.15" customHeight="1">
      <c r="A554" s="39"/>
      <c r="B554" s="40"/>
      <c r="C554" s="226" t="s">
        <v>650</v>
      </c>
      <c r="D554" s="226" t="s">
        <v>154</v>
      </c>
      <c r="E554" s="227" t="s">
        <v>804</v>
      </c>
      <c r="F554" s="228" t="s">
        <v>805</v>
      </c>
      <c r="G554" s="229" t="s">
        <v>363</v>
      </c>
      <c r="H554" s="230">
        <v>16420.388999999999</v>
      </c>
      <c r="I554" s="231"/>
      <c r="J554" s="232">
        <f>ROUND(I554*H554,2)</f>
        <v>0</v>
      </c>
      <c r="K554" s="228" t="s">
        <v>227</v>
      </c>
      <c r="L554" s="45"/>
      <c r="M554" s="233" t="s">
        <v>1</v>
      </c>
      <c r="N554" s="234" t="s">
        <v>44</v>
      </c>
      <c r="O554" s="92"/>
      <c r="P554" s="235">
        <f>O554*H554</f>
        <v>0</v>
      </c>
      <c r="Q554" s="235">
        <v>0</v>
      </c>
      <c r="R554" s="235">
        <f>Q554*H554</f>
        <v>0</v>
      </c>
      <c r="S554" s="235">
        <v>0</v>
      </c>
      <c r="T554" s="235">
        <f>S554*H554</f>
        <v>0</v>
      </c>
      <c r="U554" s="236" t="s">
        <v>1</v>
      </c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7" t="s">
        <v>172</v>
      </c>
      <c r="AT554" s="237" t="s">
        <v>154</v>
      </c>
      <c r="AU554" s="237" t="s">
        <v>88</v>
      </c>
      <c r="AY554" s="18" t="s">
        <v>151</v>
      </c>
      <c r="BE554" s="238">
        <f>IF(N554="základní",J554,0)</f>
        <v>0</v>
      </c>
      <c r="BF554" s="238">
        <f>IF(N554="snížená",J554,0)</f>
        <v>0</v>
      </c>
      <c r="BG554" s="238">
        <f>IF(N554="zákl. přenesená",J554,0)</f>
        <v>0</v>
      </c>
      <c r="BH554" s="238">
        <f>IF(N554="sníž. přenesená",J554,0)</f>
        <v>0</v>
      </c>
      <c r="BI554" s="238">
        <f>IF(N554="nulová",J554,0)</f>
        <v>0</v>
      </c>
      <c r="BJ554" s="18" t="s">
        <v>86</v>
      </c>
      <c r="BK554" s="238">
        <f>ROUND(I554*H554,2)</f>
        <v>0</v>
      </c>
      <c r="BL554" s="18" t="s">
        <v>172</v>
      </c>
      <c r="BM554" s="237" t="s">
        <v>1148</v>
      </c>
    </row>
    <row r="555" s="2" customFormat="1">
      <c r="A555" s="39"/>
      <c r="B555" s="40"/>
      <c r="C555" s="41"/>
      <c r="D555" s="239" t="s">
        <v>160</v>
      </c>
      <c r="E555" s="41"/>
      <c r="F555" s="240" t="s">
        <v>805</v>
      </c>
      <c r="G555" s="41"/>
      <c r="H555" s="41"/>
      <c r="I555" s="241"/>
      <c r="J555" s="41"/>
      <c r="K555" s="41"/>
      <c r="L555" s="45"/>
      <c r="M555" s="242"/>
      <c r="N555" s="243"/>
      <c r="O555" s="92"/>
      <c r="P555" s="92"/>
      <c r="Q555" s="92"/>
      <c r="R555" s="92"/>
      <c r="S555" s="92"/>
      <c r="T555" s="92"/>
      <c r="U555" s="93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160</v>
      </c>
      <c r="AU555" s="18" t="s">
        <v>88</v>
      </c>
    </row>
    <row r="556" s="2" customFormat="1">
      <c r="A556" s="39"/>
      <c r="B556" s="40"/>
      <c r="C556" s="41"/>
      <c r="D556" s="268" t="s">
        <v>229</v>
      </c>
      <c r="E556" s="41"/>
      <c r="F556" s="269" t="s">
        <v>807</v>
      </c>
      <c r="G556" s="41"/>
      <c r="H556" s="41"/>
      <c r="I556" s="241"/>
      <c r="J556" s="41"/>
      <c r="K556" s="41"/>
      <c r="L556" s="45"/>
      <c r="M556" s="242"/>
      <c r="N556" s="243"/>
      <c r="O556" s="92"/>
      <c r="P556" s="92"/>
      <c r="Q556" s="92"/>
      <c r="R556" s="92"/>
      <c r="S556" s="92"/>
      <c r="T556" s="92"/>
      <c r="U556" s="93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229</v>
      </c>
      <c r="AU556" s="18" t="s">
        <v>88</v>
      </c>
    </row>
    <row r="557" s="13" customFormat="1">
      <c r="A557" s="13"/>
      <c r="B557" s="244"/>
      <c r="C557" s="245"/>
      <c r="D557" s="239" t="s">
        <v>161</v>
      </c>
      <c r="E557" s="246" t="s">
        <v>1</v>
      </c>
      <c r="F557" s="247" t="s">
        <v>1149</v>
      </c>
      <c r="G557" s="245"/>
      <c r="H557" s="248">
        <v>16420.388999999999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2"/>
      <c r="U557" s="25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4" t="s">
        <v>161</v>
      </c>
      <c r="AU557" s="254" t="s">
        <v>88</v>
      </c>
      <c r="AV557" s="13" t="s">
        <v>88</v>
      </c>
      <c r="AW557" s="13" t="s">
        <v>35</v>
      </c>
      <c r="AX557" s="13" t="s">
        <v>86</v>
      </c>
      <c r="AY557" s="254" t="s">
        <v>151</v>
      </c>
    </row>
    <row r="558" s="2" customFormat="1" ht="21.75" customHeight="1">
      <c r="A558" s="39"/>
      <c r="B558" s="40"/>
      <c r="C558" s="226" t="s">
        <v>656</v>
      </c>
      <c r="D558" s="226" t="s">
        <v>154</v>
      </c>
      <c r="E558" s="227" t="s">
        <v>810</v>
      </c>
      <c r="F558" s="228" t="s">
        <v>811</v>
      </c>
      <c r="G558" s="229" t="s">
        <v>363</v>
      </c>
      <c r="H558" s="230">
        <v>45.813000000000002</v>
      </c>
      <c r="I558" s="231"/>
      <c r="J558" s="232">
        <f>ROUND(I558*H558,2)</f>
        <v>0</v>
      </c>
      <c r="K558" s="228" t="s">
        <v>227</v>
      </c>
      <c r="L558" s="45"/>
      <c r="M558" s="233" t="s">
        <v>1</v>
      </c>
      <c r="N558" s="234" t="s">
        <v>44</v>
      </c>
      <c r="O558" s="92"/>
      <c r="P558" s="235">
        <f>O558*H558</f>
        <v>0</v>
      </c>
      <c r="Q558" s="235">
        <v>0</v>
      </c>
      <c r="R558" s="235">
        <f>Q558*H558</f>
        <v>0</v>
      </c>
      <c r="S558" s="235">
        <v>0</v>
      </c>
      <c r="T558" s="235">
        <f>S558*H558</f>
        <v>0</v>
      </c>
      <c r="U558" s="236" t="s">
        <v>1</v>
      </c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7" t="s">
        <v>172</v>
      </c>
      <c r="AT558" s="237" t="s">
        <v>154</v>
      </c>
      <c r="AU558" s="237" t="s">
        <v>88</v>
      </c>
      <c r="AY558" s="18" t="s">
        <v>151</v>
      </c>
      <c r="BE558" s="238">
        <f>IF(N558="základní",J558,0)</f>
        <v>0</v>
      </c>
      <c r="BF558" s="238">
        <f>IF(N558="snížená",J558,0)</f>
        <v>0</v>
      </c>
      <c r="BG558" s="238">
        <f>IF(N558="zákl. přenesená",J558,0)</f>
        <v>0</v>
      </c>
      <c r="BH558" s="238">
        <f>IF(N558="sníž. přenesená",J558,0)</f>
        <v>0</v>
      </c>
      <c r="BI558" s="238">
        <f>IF(N558="nulová",J558,0)</f>
        <v>0</v>
      </c>
      <c r="BJ558" s="18" t="s">
        <v>86</v>
      </c>
      <c r="BK558" s="238">
        <f>ROUND(I558*H558,2)</f>
        <v>0</v>
      </c>
      <c r="BL558" s="18" t="s">
        <v>172</v>
      </c>
      <c r="BM558" s="237" t="s">
        <v>1150</v>
      </c>
    </row>
    <row r="559" s="2" customFormat="1">
      <c r="A559" s="39"/>
      <c r="B559" s="40"/>
      <c r="C559" s="41"/>
      <c r="D559" s="239" t="s">
        <v>160</v>
      </c>
      <c r="E559" s="41"/>
      <c r="F559" s="240" t="s">
        <v>811</v>
      </c>
      <c r="G559" s="41"/>
      <c r="H559" s="41"/>
      <c r="I559" s="241"/>
      <c r="J559" s="41"/>
      <c r="K559" s="41"/>
      <c r="L559" s="45"/>
      <c r="M559" s="242"/>
      <c r="N559" s="243"/>
      <c r="O559" s="92"/>
      <c r="P559" s="92"/>
      <c r="Q559" s="92"/>
      <c r="R559" s="92"/>
      <c r="S559" s="92"/>
      <c r="T559" s="92"/>
      <c r="U559" s="93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160</v>
      </c>
      <c r="AU559" s="18" t="s">
        <v>88</v>
      </c>
    </row>
    <row r="560" s="2" customFormat="1">
      <c r="A560" s="39"/>
      <c r="B560" s="40"/>
      <c r="C560" s="41"/>
      <c r="D560" s="268" t="s">
        <v>229</v>
      </c>
      <c r="E560" s="41"/>
      <c r="F560" s="269" t="s">
        <v>813</v>
      </c>
      <c r="G560" s="41"/>
      <c r="H560" s="41"/>
      <c r="I560" s="241"/>
      <c r="J560" s="41"/>
      <c r="K560" s="41"/>
      <c r="L560" s="45"/>
      <c r="M560" s="242"/>
      <c r="N560" s="243"/>
      <c r="O560" s="92"/>
      <c r="P560" s="92"/>
      <c r="Q560" s="92"/>
      <c r="R560" s="92"/>
      <c r="S560" s="92"/>
      <c r="T560" s="92"/>
      <c r="U560" s="93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229</v>
      </c>
      <c r="AU560" s="18" t="s">
        <v>88</v>
      </c>
    </row>
    <row r="561" s="13" customFormat="1">
      <c r="A561" s="13"/>
      <c r="B561" s="244"/>
      <c r="C561" s="245"/>
      <c r="D561" s="239" t="s">
        <v>161</v>
      </c>
      <c r="E561" s="246" t="s">
        <v>1</v>
      </c>
      <c r="F561" s="247" t="s">
        <v>1151</v>
      </c>
      <c r="G561" s="245"/>
      <c r="H561" s="248">
        <v>7.5149999999999997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2"/>
      <c r="U561" s="25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4" t="s">
        <v>161</v>
      </c>
      <c r="AU561" s="254" t="s">
        <v>88</v>
      </c>
      <c r="AV561" s="13" t="s">
        <v>88</v>
      </c>
      <c r="AW561" s="13" t="s">
        <v>35</v>
      </c>
      <c r="AX561" s="13" t="s">
        <v>79</v>
      </c>
      <c r="AY561" s="254" t="s">
        <v>151</v>
      </c>
    </row>
    <row r="562" s="13" customFormat="1">
      <c r="A562" s="13"/>
      <c r="B562" s="244"/>
      <c r="C562" s="245"/>
      <c r="D562" s="239" t="s">
        <v>161</v>
      </c>
      <c r="E562" s="246" t="s">
        <v>1</v>
      </c>
      <c r="F562" s="247" t="s">
        <v>1152</v>
      </c>
      <c r="G562" s="245"/>
      <c r="H562" s="248">
        <v>2.0049999999999999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2"/>
      <c r="U562" s="25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4" t="s">
        <v>161</v>
      </c>
      <c r="AU562" s="254" t="s">
        <v>88</v>
      </c>
      <c r="AV562" s="13" t="s">
        <v>88</v>
      </c>
      <c r="AW562" s="13" t="s">
        <v>35</v>
      </c>
      <c r="AX562" s="13" t="s">
        <v>79</v>
      </c>
      <c r="AY562" s="254" t="s">
        <v>151</v>
      </c>
    </row>
    <row r="563" s="13" customFormat="1">
      <c r="A563" s="13"/>
      <c r="B563" s="244"/>
      <c r="C563" s="245"/>
      <c r="D563" s="239" t="s">
        <v>161</v>
      </c>
      <c r="E563" s="246" t="s">
        <v>1</v>
      </c>
      <c r="F563" s="247" t="s">
        <v>1153</v>
      </c>
      <c r="G563" s="245"/>
      <c r="H563" s="248">
        <v>36.292999999999999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2"/>
      <c r="U563" s="25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4" t="s">
        <v>161</v>
      </c>
      <c r="AU563" s="254" t="s">
        <v>88</v>
      </c>
      <c r="AV563" s="13" t="s">
        <v>88</v>
      </c>
      <c r="AW563" s="13" t="s">
        <v>35</v>
      </c>
      <c r="AX563" s="13" t="s">
        <v>79</v>
      </c>
      <c r="AY563" s="254" t="s">
        <v>151</v>
      </c>
    </row>
    <row r="564" s="15" customFormat="1">
      <c r="A564" s="15"/>
      <c r="B564" s="271"/>
      <c r="C564" s="272"/>
      <c r="D564" s="239" t="s">
        <v>161</v>
      </c>
      <c r="E564" s="273" t="s">
        <v>1</v>
      </c>
      <c r="F564" s="274" t="s">
        <v>236</v>
      </c>
      <c r="G564" s="272"/>
      <c r="H564" s="275">
        <v>45.813000000000002</v>
      </c>
      <c r="I564" s="276"/>
      <c r="J564" s="272"/>
      <c r="K564" s="272"/>
      <c r="L564" s="277"/>
      <c r="M564" s="278"/>
      <c r="N564" s="279"/>
      <c r="O564" s="279"/>
      <c r="P564" s="279"/>
      <c r="Q564" s="279"/>
      <c r="R564" s="279"/>
      <c r="S564" s="279"/>
      <c r="T564" s="279"/>
      <c r="U564" s="280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81" t="s">
        <v>161</v>
      </c>
      <c r="AU564" s="281" t="s">
        <v>88</v>
      </c>
      <c r="AV564" s="15" t="s">
        <v>172</v>
      </c>
      <c r="AW564" s="15" t="s">
        <v>35</v>
      </c>
      <c r="AX564" s="15" t="s">
        <v>86</v>
      </c>
      <c r="AY564" s="281" t="s">
        <v>151</v>
      </c>
    </row>
    <row r="565" s="2" customFormat="1" ht="24.15" customHeight="1">
      <c r="A565" s="39"/>
      <c r="B565" s="40"/>
      <c r="C565" s="226" t="s">
        <v>660</v>
      </c>
      <c r="D565" s="226" t="s">
        <v>154</v>
      </c>
      <c r="E565" s="227" t="s">
        <v>818</v>
      </c>
      <c r="F565" s="228" t="s">
        <v>819</v>
      </c>
      <c r="G565" s="229" t="s">
        <v>363</v>
      </c>
      <c r="H565" s="230">
        <v>326.05200000000002</v>
      </c>
      <c r="I565" s="231"/>
      <c r="J565" s="232">
        <f>ROUND(I565*H565,2)</f>
        <v>0</v>
      </c>
      <c r="K565" s="228" t="s">
        <v>227</v>
      </c>
      <c r="L565" s="45"/>
      <c r="M565" s="233" t="s">
        <v>1</v>
      </c>
      <c r="N565" s="234" t="s">
        <v>44</v>
      </c>
      <c r="O565" s="92"/>
      <c r="P565" s="235">
        <f>O565*H565</f>
        <v>0</v>
      </c>
      <c r="Q565" s="235">
        <v>0</v>
      </c>
      <c r="R565" s="235">
        <f>Q565*H565</f>
        <v>0</v>
      </c>
      <c r="S565" s="235">
        <v>0</v>
      </c>
      <c r="T565" s="235">
        <f>S565*H565</f>
        <v>0</v>
      </c>
      <c r="U565" s="236" t="s">
        <v>1</v>
      </c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7" t="s">
        <v>172</v>
      </c>
      <c r="AT565" s="237" t="s">
        <v>154</v>
      </c>
      <c r="AU565" s="237" t="s">
        <v>88</v>
      </c>
      <c r="AY565" s="18" t="s">
        <v>151</v>
      </c>
      <c r="BE565" s="238">
        <f>IF(N565="základní",J565,0)</f>
        <v>0</v>
      </c>
      <c r="BF565" s="238">
        <f>IF(N565="snížená",J565,0)</f>
        <v>0</v>
      </c>
      <c r="BG565" s="238">
        <f>IF(N565="zákl. přenesená",J565,0)</f>
        <v>0</v>
      </c>
      <c r="BH565" s="238">
        <f>IF(N565="sníž. přenesená",J565,0)</f>
        <v>0</v>
      </c>
      <c r="BI565" s="238">
        <f>IF(N565="nulová",J565,0)</f>
        <v>0</v>
      </c>
      <c r="BJ565" s="18" t="s">
        <v>86</v>
      </c>
      <c r="BK565" s="238">
        <f>ROUND(I565*H565,2)</f>
        <v>0</v>
      </c>
      <c r="BL565" s="18" t="s">
        <v>172</v>
      </c>
      <c r="BM565" s="237" t="s">
        <v>1154</v>
      </c>
    </row>
    <row r="566" s="2" customFormat="1">
      <c r="A566" s="39"/>
      <c r="B566" s="40"/>
      <c r="C566" s="41"/>
      <c r="D566" s="239" t="s">
        <v>160</v>
      </c>
      <c r="E566" s="41"/>
      <c r="F566" s="240" t="s">
        <v>819</v>
      </c>
      <c r="G566" s="41"/>
      <c r="H566" s="41"/>
      <c r="I566" s="241"/>
      <c r="J566" s="41"/>
      <c r="K566" s="41"/>
      <c r="L566" s="45"/>
      <c r="M566" s="242"/>
      <c r="N566" s="243"/>
      <c r="O566" s="92"/>
      <c r="P566" s="92"/>
      <c r="Q566" s="92"/>
      <c r="R566" s="92"/>
      <c r="S566" s="92"/>
      <c r="T566" s="92"/>
      <c r="U566" s="93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160</v>
      </c>
      <c r="AU566" s="18" t="s">
        <v>88</v>
      </c>
    </row>
    <row r="567" s="2" customFormat="1">
      <c r="A567" s="39"/>
      <c r="B567" s="40"/>
      <c r="C567" s="41"/>
      <c r="D567" s="268" t="s">
        <v>229</v>
      </c>
      <c r="E567" s="41"/>
      <c r="F567" s="269" t="s">
        <v>821</v>
      </c>
      <c r="G567" s="41"/>
      <c r="H567" s="41"/>
      <c r="I567" s="241"/>
      <c r="J567" s="41"/>
      <c r="K567" s="41"/>
      <c r="L567" s="45"/>
      <c r="M567" s="242"/>
      <c r="N567" s="243"/>
      <c r="O567" s="92"/>
      <c r="P567" s="92"/>
      <c r="Q567" s="92"/>
      <c r="R567" s="92"/>
      <c r="S567" s="92"/>
      <c r="T567" s="92"/>
      <c r="U567" s="93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229</v>
      </c>
      <c r="AU567" s="18" t="s">
        <v>88</v>
      </c>
    </row>
    <row r="568" s="13" customFormat="1">
      <c r="A568" s="13"/>
      <c r="B568" s="244"/>
      <c r="C568" s="245"/>
      <c r="D568" s="239" t="s">
        <v>161</v>
      </c>
      <c r="E568" s="246" t="s">
        <v>1</v>
      </c>
      <c r="F568" s="247" t="s">
        <v>1155</v>
      </c>
      <c r="G568" s="245"/>
      <c r="H568" s="248">
        <v>142.785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2"/>
      <c r="U568" s="25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4" t="s">
        <v>161</v>
      </c>
      <c r="AU568" s="254" t="s">
        <v>88</v>
      </c>
      <c r="AV568" s="13" t="s">
        <v>88</v>
      </c>
      <c r="AW568" s="13" t="s">
        <v>35</v>
      </c>
      <c r="AX568" s="13" t="s">
        <v>79</v>
      </c>
      <c r="AY568" s="254" t="s">
        <v>151</v>
      </c>
    </row>
    <row r="569" s="13" customFormat="1">
      <c r="A569" s="13"/>
      <c r="B569" s="244"/>
      <c r="C569" s="245"/>
      <c r="D569" s="239" t="s">
        <v>161</v>
      </c>
      <c r="E569" s="246" t="s">
        <v>1</v>
      </c>
      <c r="F569" s="247" t="s">
        <v>1156</v>
      </c>
      <c r="G569" s="245"/>
      <c r="H569" s="248">
        <v>38.094999999999999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2"/>
      <c r="U569" s="25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4" t="s">
        <v>161</v>
      </c>
      <c r="AU569" s="254" t="s">
        <v>88</v>
      </c>
      <c r="AV569" s="13" t="s">
        <v>88</v>
      </c>
      <c r="AW569" s="13" t="s">
        <v>35</v>
      </c>
      <c r="AX569" s="13" t="s">
        <v>79</v>
      </c>
      <c r="AY569" s="254" t="s">
        <v>151</v>
      </c>
    </row>
    <row r="570" s="13" customFormat="1">
      <c r="A570" s="13"/>
      <c r="B570" s="244"/>
      <c r="C570" s="245"/>
      <c r="D570" s="239" t="s">
        <v>161</v>
      </c>
      <c r="E570" s="246" t="s">
        <v>1</v>
      </c>
      <c r="F570" s="247" t="s">
        <v>1157</v>
      </c>
      <c r="G570" s="245"/>
      <c r="H570" s="248">
        <v>145.172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2"/>
      <c r="U570" s="25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4" t="s">
        <v>161</v>
      </c>
      <c r="AU570" s="254" t="s">
        <v>88</v>
      </c>
      <c r="AV570" s="13" t="s">
        <v>88</v>
      </c>
      <c r="AW570" s="13" t="s">
        <v>35</v>
      </c>
      <c r="AX570" s="13" t="s">
        <v>79</v>
      </c>
      <c r="AY570" s="254" t="s">
        <v>151</v>
      </c>
    </row>
    <row r="571" s="15" customFormat="1">
      <c r="A571" s="15"/>
      <c r="B571" s="271"/>
      <c r="C571" s="272"/>
      <c r="D571" s="239" t="s">
        <v>161</v>
      </c>
      <c r="E571" s="273" t="s">
        <v>1</v>
      </c>
      <c r="F571" s="274" t="s">
        <v>236</v>
      </c>
      <c r="G571" s="272"/>
      <c r="H571" s="275">
        <v>326.05200000000002</v>
      </c>
      <c r="I571" s="276"/>
      <c r="J571" s="272"/>
      <c r="K571" s="272"/>
      <c r="L571" s="277"/>
      <c r="M571" s="278"/>
      <c r="N571" s="279"/>
      <c r="O571" s="279"/>
      <c r="P571" s="279"/>
      <c r="Q571" s="279"/>
      <c r="R571" s="279"/>
      <c r="S571" s="279"/>
      <c r="T571" s="279"/>
      <c r="U571" s="280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81" t="s">
        <v>161</v>
      </c>
      <c r="AU571" s="281" t="s">
        <v>88</v>
      </c>
      <c r="AV571" s="15" t="s">
        <v>172</v>
      </c>
      <c r="AW571" s="15" t="s">
        <v>35</v>
      </c>
      <c r="AX571" s="15" t="s">
        <v>86</v>
      </c>
      <c r="AY571" s="281" t="s">
        <v>151</v>
      </c>
    </row>
    <row r="572" s="2" customFormat="1" ht="16.5" customHeight="1">
      <c r="A572" s="39"/>
      <c r="B572" s="40"/>
      <c r="C572" s="226" t="s">
        <v>665</v>
      </c>
      <c r="D572" s="226" t="s">
        <v>154</v>
      </c>
      <c r="E572" s="227" t="s">
        <v>826</v>
      </c>
      <c r="F572" s="228" t="s">
        <v>827</v>
      </c>
      <c r="G572" s="229" t="s">
        <v>363</v>
      </c>
      <c r="H572" s="230">
        <v>272.95100000000002</v>
      </c>
      <c r="I572" s="231"/>
      <c r="J572" s="232">
        <f>ROUND(I572*H572,2)</f>
        <v>0</v>
      </c>
      <c r="K572" s="228" t="s">
        <v>227</v>
      </c>
      <c r="L572" s="45"/>
      <c r="M572" s="233" t="s">
        <v>1</v>
      </c>
      <c r="N572" s="234" t="s">
        <v>44</v>
      </c>
      <c r="O572" s="92"/>
      <c r="P572" s="235">
        <f>O572*H572</f>
        <v>0</v>
      </c>
      <c r="Q572" s="235">
        <v>0</v>
      </c>
      <c r="R572" s="235">
        <f>Q572*H572</f>
        <v>0</v>
      </c>
      <c r="S572" s="235">
        <v>0</v>
      </c>
      <c r="T572" s="235">
        <f>S572*H572</f>
        <v>0</v>
      </c>
      <c r="U572" s="236" t="s">
        <v>1</v>
      </c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7" t="s">
        <v>172</v>
      </c>
      <c r="AT572" s="237" t="s">
        <v>154</v>
      </c>
      <c r="AU572" s="237" t="s">
        <v>88</v>
      </c>
      <c r="AY572" s="18" t="s">
        <v>151</v>
      </c>
      <c r="BE572" s="238">
        <f>IF(N572="základní",J572,0)</f>
        <v>0</v>
      </c>
      <c r="BF572" s="238">
        <f>IF(N572="snížená",J572,0)</f>
        <v>0</v>
      </c>
      <c r="BG572" s="238">
        <f>IF(N572="zákl. přenesená",J572,0)</f>
        <v>0</v>
      </c>
      <c r="BH572" s="238">
        <f>IF(N572="sníž. přenesená",J572,0)</f>
        <v>0</v>
      </c>
      <c r="BI572" s="238">
        <f>IF(N572="nulová",J572,0)</f>
        <v>0</v>
      </c>
      <c r="BJ572" s="18" t="s">
        <v>86</v>
      </c>
      <c r="BK572" s="238">
        <f>ROUND(I572*H572,2)</f>
        <v>0</v>
      </c>
      <c r="BL572" s="18" t="s">
        <v>172</v>
      </c>
      <c r="BM572" s="237" t="s">
        <v>1158</v>
      </c>
    </row>
    <row r="573" s="2" customFormat="1">
      <c r="A573" s="39"/>
      <c r="B573" s="40"/>
      <c r="C573" s="41"/>
      <c r="D573" s="239" t="s">
        <v>160</v>
      </c>
      <c r="E573" s="41"/>
      <c r="F573" s="240" t="s">
        <v>827</v>
      </c>
      <c r="G573" s="41"/>
      <c r="H573" s="41"/>
      <c r="I573" s="241"/>
      <c r="J573" s="41"/>
      <c r="K573" s="41"/>
      <c r="L573" s="45"/>
      <c r="M573" s="242"/>
      <c r="N573" s="243"/>
      <c r="O573" s="92"/>
      <c r="P573" s="92"/>
      <c r="Q573" s="92"/>
      <c r="R573" s="92"/>
      <c r="S573" s="92"/>
      <c r="T573" s="92"/>
      <c r="U573" s="93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160</v>
      </c>
      <c r="AU573" s="18" t="s">
        <v>88</v>
      </c>
    </row>
    <row r="574" s="2" customFormat="1">
      <c r="A574" s="39"/>
      <c r="B574" s="40"/>
      <c r="C574" s="41"/>
      <c r="D574" s="268" t="s">
        <v>229</v>
      </c>
      <c r="E574" s="41"/>
      <c r="F574" s="269" t="s">
        <v>829</v>
      </c>
      <c r="G574" s="41"/>
      <c r="H574" s="41"/>
      <c r="I574" s="241"/>
      <c r="J574" s="41"/>
      <c r="K574" s="41"/>
      <c r="L574" s="45"/>
      <c r="M574" s="242"/>
      <c r="N574" s="243"/>
      <c r="O574" s="92"/>
      <c r="P574" s="92"/>
      <c r="Q574" s="92"/>
      <c r="R574" s="92"/>
      <c r="S574" s="92"/>
      <c r="T574" s="92"/>
      <c r="U574" s="93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229</v>
      </c>
      <c r="AU574" s="18" t="s">
        <v>88</v>
      </c>
    </row>
    <row r="575" s="13" customFormat="1">
      <c r="A575" s="13"/>
      <c r="B575" s="244"/>
      <c r="C575" s="245"/>
      <c r="D575" s="239" t="s">
        <v>161</v>
      </c>
      <c r="E575" s="246" t="s">
        <v>1</v>
      </c>
      <c r="F575" s="247" t="s">
        <v>1159</v>
      </c>
      <c r="G575" s="245"/>
      <c r="H575" s="248">
        <v>106.294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2"/>
      <c r="U575" s="25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4" t="s">
        <v>161</v>
      </c>
      <c r="AU575" s="254" t="s">
        <v>88</v>
      </c>
      <c r="AV575" s="13" t="s">
        <v>88</v>
      </c>
      <c r="AW575" s="13" t="s">
        <v>35</v>
      </c>
      <c r="AX575" s="13" t="s">
        <v>79</v>
      </c>
      <c r="AY575" s="254" t="s">
        <v>151</v>
      </c>
    </row>
    <row r="576" s="13" customFormat="1">
      <c r="A576" s="13"/>
      <c r="B576" s="244"/>
      <c r="C576" s="245"/>
      <c r="D576" s="239" t="s">
        <v>161</v>
      </c>
      <c r="E576" s="246" t="s">
        <v>1</v>
      </c>
      <c r="F576" s="247" t="s">
        <v>1160</v>
      </c>
      <c r="G576" s="245"/>
      <c r="H576" s="248">
        <v>166.65700000000001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2"/>
      <c r="U576" s="25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4" t="s">
        <v>161</v>
      </c>
      <c r="AU576" s="254" t="s">
        <v>88</v>
      </c>
      <c r="AV576" s="13" t="s">
        <v>88</v>
      </c>
      <c r="AW576" s="13" t="s">
        <v>35</v>
      </c>
      <c r="AX576" s="13" t="s">
        <v>79</v>
      </c>
      <c r="AY576" s="254" t="s">
        <v>151</v>
      </c>
    </row>
    <row r="577" s="15" customFormat="1">
      <c r="A577" s="15"/>
      <c r="B577" s="271"/>
      <c r="C577" s="272"/>
      <c r="D577" s="239" t="s">
        <v>161</v>
      </c>
      <c r="E577" s="273" t="s">
        <v>1</v>
      </c>
      <c r="F577" s="274" t="s">
        <v>236</v>
      </c>
      <c r="G577" s="272"/>
      <c r="H577" s="275">
        <v>272.95100000000002</v>
      </c>
      <c r="I577" s="276"/>
      <c r="J577" s="272"/>
      <c r="K577" s="272"/>
      <c r="L577" s="277"/>
      <c r="M577" s="278"/>
      <c r="N577" s="279"/>
      <c r="O577" s="279"/>
      <c r="P577" s="279"/>
      <c r="Q577" s="279"/>
      <c r="R577" s="279"/>
      <c r="S577" s="279"/>
      <c r="T577" s="279"/>
      <c r="U577" s="280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81" t="s">
        <v>161</v>
      </c>
      <c r="AU577" s="281" t="s">
        <v>88</v>
      </c>
      <c r="AV577" s="15" t="s">
        <v>172</v>
      </c>
      <c r="AW577" s="15" t="s">
        <v>35</v>
      </c>
      <c r="AX577" s="15" t="s">
        <v>86</v>
      </c>
      <c r="AY577" s="281" t="s">
        <v>151</v>
      </c>
    </row>
    <row r="578" s="2" customFormat="1" ht="24.15" customHeight="1">
      <c r="A578" s="39"/>
      <c r="B578" s="40"/>
      <c r="C578" s="226" t="s">
        <v>670</v>
      </c>
      <c r="D578" s="226" t="s">
        <v>154</v>
      </c>
      <c r="E578" s="227" t="s">
        <v>833</v>
      </c>
      <c r="F578" s="228" t="s">
        <v>834</v>
      </c>
      <c r="G578" s="229" t="s">
        <v>363</v>
      </c>
      <c r="H578" s="230">
        <v>3591.6590000000001</v>
      </c>
      <c r="I578" s="231"/>
      <c r="J578" s="232">
        <f>ROUND(I578*H578,2)</f>
        <v>0</v>
      </c>
      <c r="K578" s="228" t="s">
        <v>227</v>
      </c>
      <c r="L578" s="45"/>
      <c r="M578" s="233" t="s">
        <v>1</v>
      </c>
      <c r="N578" s="234" t="s">
        <v>44</v>
      </c>
      <c r="O578" s="92"/>
      <c r="P578" s="235">
        <f>O578*H578</f>
        <v>0</v>
      </c>
      <c r="Q578" s="235">
        <v>0</v>
      </c>
      <c r="R578" s="235">
        <f>Q578*H578</f>
        <v>0</v>
      </c>
      <c r="S578" s="235">
        <v>0</v>
      </c>
      <c r="T578" s="235">
        <f>S578*H578</f>
        <v>0</v>
      </c>
      <c r="U578" s="236" t="s">
        <v>1</v>
      </c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7" t="s">
        <v>172</v>
      </c>
      <c r="AT578" s="237" t="s">
        <v>154</v>
      </c>
      <c r="AU578" s="237" t="s">
        <v>88</v>
      </c>
      <c r="AY578" s="18" t="s">
        <v>151</v>
      </c>
      <c r="BE578" s="238">
        <f>IF(N578="základní",J578,0)</f>
        <v>0</v>
      </c>
      <c r="BF578" s="238">
        <f>IF(N578="snížená",J578,0)</f>
        <v>0</v>
      </c>
      <c r="BG578" s="238">
        <f>IF(N578="zákl. přenesená",J578,0)</f>
        <v>0</v>
      </c>
      <c r="BH578" s="238">
        <f>IF(N578="sníž. přenesená",J578,0)</f>
        <v>0</v>
      </c>
      <c r="BI578" s="238">
        <f>IF(N578="nulová",J578,0)</f>
        <v>0</v>
      </c>
      <c r="BJ578" s="18" t="s">
        <v>86</v>
      </c>
      <c r="BK578" s="238">
        <f>ROUND(I578*H578,2)</f>
        <v>0</v>
      </c>
      <c r="BL578" s="18" t="s">
        <v>172</v>
      </c>
      <c r="BM578" s="237" t="s">
        <v>1161</v>
      </c>
    </row>
    <row r="579" s="2" customFormat="1">
      <c r="A579" s="39"/>
      <c r="B579" s="40"/>
      <c r="C579" s="41"/>
      <c r="D579" s="239" t="s">
        <v>160</v>
      </c>
      <c r="E579" s="41"/>
      <c r="F579" s="240" t="s">
        <v>834</v>
      </c>
      <c r="G579" s="41"/>
      <c r="H579" s="41"/>
      <c r="I579" s="241"/>
      <c r="J579" s="41"/>
      <c r="K579" s="41"/>
      <c r="L579" s="45"/>
      <c r="M579" s="242"/>
      <c r="N579" s="243"/>
      <c r="O579" s="92"/>
      <c r="P579" s="92"/>
      <c r="Q579" s="92"/>
      <c r="R579" s="92"/>
      <c r="S579" s="92"/>
      <c r="T579" s="92"/>
      <c r="U579" s="93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160</v>
      </c>
      <c r="AU579" s="18" t="s">
        <v>88</v>
      </c>
    </row>
    <row r="580" s="2" customFormat="1">
      <c r="A580" s="39"/>
      <c r="B580" s="40"/>
      <c r="C580" s="41"/>
      <c r="D580" s="268" t="s">
        <v>229</v>
      </c>
      <c r="E580" s="41"/>
      <c r="F580" s="269" t="s">
        <v>836</v>
      </c>
      <c r="G580" s="41"/>
      <c r="H580" s="41"/>
      <c r="I580" s="241"/>
      <c r="J580" s="41"/>
      <c r="K580" s="41"/>
      <c r="L580" s="45"/>
      <c r="M580" s="242"/>
      <c r="N580" s="243"/>
      <c r="O580" s="92"/>
      <c r="P580" s="92"/>
      <c r="Q580" s="92"/>
      <c r="R580" s="92"/>
      <c r="S580" s="92"/>
      <c r="T580" s="92"/>
      <c r="U580" s="93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229</v>
      </c>
      <c r="AU580" s="18" t="s">
        <v>88</v>
      </c>
    </row>
    <row r="581" s="13" customFormat="1">
      <c r="A581" s="13"/>
      <c r="B581" s="244"/>
      <c r="C581" s="245"/>
      <c r="D581" s="239" t="s">
        <v>161</v>
      </c>
      <c r="E581" s="246" t="s">
        <v>1</v>
      </c>
      <c r="F581" s="247" t="s">
        <v>1162</v>
      </c>
      <c r="G581" s="245"/>
      <c r="H581" s="248">
        <v>425.17599999999999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2"/>
      <c r="U581" s="25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4" t="s">
        <v>161</v>
      </c>
      <c r="AU581" s="254" t="s">
        <v>88</v>
      </c>
      <c r="AV581" s="13" t="s">
        <v>88</v>
      </c>
      <c r="AW581" s="13" t="s">
        <v>35</v>
      </c>
      <c r="AX581" s="13" t="s">
        <v>79</v>
      </c>
      <c r="AY581" s="254" t="s">
        <v>151</v>
      </c>
    </row>
    <row r="582" s="13" customFormat="1">
      <c r="A582" s="13"/>
      <c r="B582" s="244"/>
      <c r="C582" s="245"/>
      <c r="D582" s="239" t="s">
        <v>161</v>
      </c>
      <c r="E582" s="246" t="s">
        <v>1</v>
      </c>
      <c r="F582" s="247" t="s">
        <v>1163</v>
      </c>
      <c r="G582" s="245"/>
      <c r="H582" s="248">
        <v>3166.4830000000002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2"/>
      <c r="U582" s="25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4" t="s">
        <v>161</v>
      </c>
      <c r="AU582" s="254" t="s">
        <v>88</v>
      </c>
      <c r="AV582" s="13" t="s">
        <v>88</v>
      </c>
      <c r="AW582" s="13" t="s">
        <v>35</v>
      </c>
      <c r="AX582" s="13" t="s">
        <v>79</v>
      </c>
      <c r="AY582" s="254" t="s">
        <v>151</v>
      </c>
    </row>
    <row r="583" s="15" customFormat="1">
      <c r="A583" s="15"/>
      <c r="B583" s="271"/>
      <c r="C583" s="272"/>
      <c r="D583" s="239" t="s">
        <v>161</v>
      </c>
      <c r="E583" s="273" t="s">
        <v>1</v>
      </c>
      <c r="F583" s="274" t="s">
        <v>236</v>
      </c>
      <c r="G583" s="272"/>
      <c r="H583" s="275">
        <v>3591.6590000000001</v>
      </c>
      <c r="I583" s="276"/>
      <c r="J583" s="272"/>
      <c r="K583" s="272"/>
      <c r="L583" s="277"/>
      <c r="M583" s="278"/>
      <c r="N583" s="279"/>
      <c r="O583" s="279"/>
      <c r="P583" s="279"/>
      <c r="Q583" s="279"/>
      <c r="R583" s="279"/>
      <c r="S583" s="279"/>
      <c r="T583" s="279"/>
      <c r="U583" s="280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81" t="s">
        <v>161</v>
      </c>
      <c r="AU583" s="281" t="s">
        <v>88</v>
      </c>
      <c r="AV583" s="15" t="s">
        <v>172</v>
      </c>
      <c r="AW583" s="15" t="s">
        <v>35</v>
      </c>
      <c r="AX583" s="15" t="s">
        <v>86</v>
      </c>
      <c r="AY583" s="281" t="s">
        <v>151</v>
      </c>
    </row>
    <row r="584" s="2" customFormat="1" ht="24.15" customHeight="1">
      <c r="A584" s="39"/>
      <c r="B584" s="40"/>
      <c r="C584" s="226" t="s">
        <v>675</v>
      </c>
      <c r="D584" s="226" t="s">
        <v>154</v>
      </c>
      <c r="E584" s="227" t="s">
        <v>839</v>
      </c>
      <c r="F584" s="228" t="s">
        <v>840</v>
      </c>
      <c r="G584" s="229" t="s">
        <v>363</v>
      </c>
      <c r="H584" s="230">
        <v>910.04399999999998</v>
      </c>
      <c r="I584" s="231"/>
      <c r="J584" s="232">
        <f>ROUND(I584*H584,2)</f>
        <v>0</v>
      </c>
      <c r="K584" s="228" t="s">
        <v>227</v>
      </c>
      <c r="L584" s="45"/>
      <c r="M584" s="233" t="s">
        <v>1</v>
      </c>
      <c r="N584" s="234" t="s">
        <v>44</v>
      </c>
      <c r="O584" s="92"/>
      <c r="P584" s="235">
        <f>O584*H584</f>
        <v>0</v>
      </c>
      <c r="Q584" s="235">
        <v>0</v>
      </c>
      <c r="R584" s="235">
        <f>Q584*H584</f>
        <v>0</v>
      </c>
      <c r="S584" s="235">
        <v>0</v>
      </c>
      <c r="T584" s="235">
        <f>S584*H584</f>
        <v>0</v>
      </c>
      <c r="U584" s="236" t="s">
        <v>1</v>
      </c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7" t="s">
        <v>172</v>
      </c>
      <c r="AT584" s="237" t="s">
        <v>154</v>
      </c>
      <c r="AU584" s="237" t="s">
        <v>88</v>
      </c>
      <c r="AY584" s="18" t="s">
        <v>151</v>
      </c>
      <c r="BE584" s="238">
        <f>IF(N584="základní",J584,0)</f>
        <v>0</v>
      </c>
      <c r="BF584" s="238">
        <f>IF(N584="snížená",J584,0)</f>
        <v>0</v>
      </c>
      <c r="BG584" s="238">
        <f>IF(N584="zákl. přenesená",J584,0)</f>
        <v>0</v>
      </c>
      <c r="BH584" s="238">
        <f>IF(N584="sníž. přenesená",J584,0)</f>
        <v>0</v>
      </c>
      <c r="BI584" s="238">
        <f>IF(N584="nulová",J584,0)</f>
        <v>0</v>
      </c>
      <c r="BJ584" s="18" t="s">
        <v>86</v>
      </c>
      <c r="BK584" s="238">
        <f>ROUND(I584*H584,2)</f>
        <v>0</v>
      </c>
      <c r="BL584" s="18" t="s">
        <v>172</v>
      </c>
      <c r="BM584" s="237" t="s">
        <v>1164</v>
      </c>
    </row>
    <row r="585" s="2" customFormat="1">
      <c r="A585" s="39"/>
      <c r="B585" s="40"/>
      <c r="C585" s="41"/>
      <c r="D585" s="239" t="s">
        <v>160</v>
      </c>
      <c r="E585" s="41"/>
      <c r="F585" s="240" t="s">
        <v>840</v>
      </c>
      <c r="G585" s="41"/>
      <c r="H585" s="41"/>
      <c r="I585" s="241"/>
      <c r="J585" s="41"/>
      <c r="K585" s="41"/>
      <c r="L585" s="45"/>
      <c r="M585" s="242"/>
      <c r="N585" s="243"/>
      <c r="O585" s="92"/>
      <c r="P585" s="92"/>
      <c r="Q585" s="92"/>
      <c r="R585" s="92"/>
      <c r="S585" s="92"/>
      <c r="T585" s="92"/>
      <c r="U585" s="93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160</v>
      </c>
      <c r="AU585" s="18" t="s">
        <v>88</v>
      </c>
    </row>
    <row r="586" s="2" customFormat="1">
      <c r="A586" s="39"/>
      <c r="B586" s="40"/>
      <c r="C586" s="41"/>
      <c r="D586" s="268" t="s">
        <v>229</v>
      </c>
      <c r="E586" s="41"/>
      <c r="F586" s="269" t="s">
        <v>842</v>
      </c>
      <c r="G586" s="41"/>
      <c r="H586" s="41"/>
      <c r="I586" s="241"/>
      <c r="J586" s="41"/>
      <c r="K586" s="41"/>
      <c r="L586" s="45"/>
      <c r="M586" s="242"/>
      <c r="N586" s="243"/>
      <c r="O586" s="92"/>
      <c r="P586" s="92"/>
      <c r="Q586" s="92"/>
      <c r="R586" s="92"/>
      <c r="S586" s="92"/>
      <c r="T586" s="92"/>
      <c r="U586" s="93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229</v>
      </c>
      <c r="AU586" s="18" t="s">
        <v>88</v>
      </c>
    </row>
    <row r="587" s="13" customFormat="1">
      <c r="A587" s="13"/>
      <c r="B587" s="244"/>
      <c r="C587" s="245"/>
      <c r="D587" s="239" t="s">
        <v>161</v>
      </c>
      <c r="E587" s="246" t="s">
        <v>1</v>
      </c>
      <c r="F587" s="247" t="s">
        <v>1165</v>
      </c>
      <c r="G587" s="245"/>
      <c r="H587" s="248">
        <v>910.04399999999998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2"/>
      <c r="U587" s="25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4" t="s">
        <v>161</v>
      </c>
      <c r="AU587" s="254" t="s">
        <v>88</v>
      </c>
      <c r="AV587" s="13" t="s">
        <v>88</v>
      </c>
      <c r="AW587" s="13" t="s">
        <v>35</v>
      </c>
      <c r="AX587" s="13" t="s">
        <v>86</v>
      </c>
      <c r="AY587" s="254" t="s">
        <v>151</v>
      </c>
    </row>
    <row r="588" s="2" customFormat="1" ht="24.15" customHeight="1">
      <c r="A588" s="39"/>
      <c r="B588" s="40"/>
      <c r="C588" s="226" t="s">
        <v>680</v>
      </c>
      <c r="D588" s="226" t="s">
        <v>154</v>
      </c>
      <c r="E588" s="227" t="s">
        <v>845</v>
      </c>
      <c r="F588" s="228" t="s">
        <v>846</v>
      </c>
      <c r="G588" s="229" t="s">
        <v>363</v>
      </c>
      <c r="H588" s="230">
        <v>272.95100000000002</v>
      </c>
      <c r="I588" s="231"/>
      <c r="J588" s="232">
        <f>ROUND(I588*H588,2)</f>
        <v>0</v>
      </c>
      <c r="K588" s="228" t="s">
        <v>227</v>
      </c>
      <c r="L588" s="45"/>
      <c r="M588" s="233" t="s">
        <v>1</v>
      </c>
      <c r="N588" s="234" t="s">
        <v>44</v>
      </c>
      <c r="O588" s="92"/>
      <c r="P588" s="235">
        <f>O588*H588</f>
        <v>0</v>
      </c>
      <c r="Q588" s="235">
        <v>0</v>
      </c>
      <c r="R588" s="235">
        <f>Q588*H588</f>
        <v>0</v>
      </c>
      <c r="S588" s="235">
        <v>0</v>
      </c>
      <c r="T588" s="235">
        <f>S588*H588</f>
        <v>0</v>
      </c>
      <c r="U588" s="236" t="s">
        <v>1</v>
      </c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7" t="s">
        <v>172</v>
      </c>
      <c r="AT588" s="237" t="s">
        <v>154</v>
      </c>
      <c r="AU588" s="237" t="s">
        <v>88</v>
      </c>
      <c r="AY588" s="18" t="s">
        <v>151</v>
      </c>
      <c r="BE588" s="238">
        <f>IF(N588="základní",J588,0)</f>
        <v>0</v>
      </c>
      <c r="BF588" s="238">
        <f>IF(N588="snížená",J588,0)</f>
        <v>0</v>
      </c>
      <c r="BG588" s="238">
        <f>IF(N588="zákl. přenesená",J588,0)</f>
        <v>0</v>
      </c>
      <c r="BH588" s="238">
        <f>IF(N588="sníž. přenesená",J588,0)</f>
        <v>0</v>
      </c>
      <c r="BI588" s="238">
        <f>IF(N588="nulová",J588,0)</f>
        <v>0</v>
      </c>
      <c r="BJ588" s="18" t="s">
        <v>86</v>
      </c>
      <c r="BK588" s="238">
        <f>ROUND(I588*H588,2)</f>
        <v>0</v>
      </c>
      <c r="BL588" s="18" t="s">
        <v>172</v>
      </c>
      <c r="BM588" s="237" t="s">
        <v>1166</v>
      </c>
    </row>
    <row r="589" s="2" customFormat="1">
      <c r="A589" s="39"/>
      <c r="B589" s="40"/>
      <c r="C589" s="41"/>
      <c r="D589" s="239" t="s">
        <v>160</v>
      </c>
      <c r="E589" s="41"/>
      <c r="F589" s="240" t="s">
        <v>846</v>
      </c>
      <c r="G589" s="41"/>
      <c r="H589" s="41"/>
      <c r="I589" s="241"/>
      <c r="J589" s="41"/>
      <c r="K589" s="41"/>
      <c r="L589" s="45"/>
      <c r="M589" s="242"/>
      <c r="N589" s="243"/>
      <c r="O589" s="92"/>
      <c r="P589" s="92"/>
      <c r="Q589" s="92"/>
      <c r="R589" s="92"/>
      <c r="S589" s="92"/>
      <c r="T589" s="92"/>
      <c r="U589" s="93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160</v>
      </c>
      <c r="AU589" s="18" t="s">
        <v>88</v>
      </c>
    </row>
    <row r="590" s="2" customFormat="1">
      <c r="A590" s="39"/>
      <c r="B590" s="40"/>
      <c r="C590" s="41"/>
      <c r="D590" s="268" t="s">
        <v>229</v>
      </c>
      <c r="E590" s="41"/>
      <c r="F590" s="269" t="s">
        <v>848</v>
      </c>
      <c r="G590" s="41"/>
      <c r="H590" s="41"/>
      <c r="I590" s="241"/>
      <c r="J590" s="41"/>
      <c r="K590" s="41"/>
      <c r="L590" s="45"/>
      <c r="M590" s="242"/>
      <c r="N590" s="243"/>
      <c r="O590" s="92"/>
      <c r="P590" s="92"/>
      <c r="Q590" s="92"/>
      <c r="R590" s="92"/>
      <c r="S590" s="92"/>
      <c r="T590" s="92"/>
      <c r="U590" s="93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229</v>
      </c>
      <c r="AU590" s="18" t="s">
        <v>88</v>
      </c>
    </row>
    <row r="591" s="2" customFormat="1" ht="37.8" customHeight="1">
      <c r="A591" s="39"/>
      <c r="B591" s="40"/>
      <c r="C591" s="226" t="s">
        <v>684</v>
      </c>
      <c r="D591" s="226" t="s">
        <v>154</v>
      </c>
      <c r="E591" s="227" t="s">
        <v>850</v>
      </c>
      <c r="F591" s="228" t="s">
        <v>1167</v>
      </c>
      <c r="G591" s="229" t="s">
        <v>363</v>
      </c>
      <c r="H591" s="230">
        <v>278.69499999999999</v>
      </c>
      <c r="I591" s="231"/>
      <c r="J591" s="232">
        <f>ROUND(I591*H591,2)</f>
        <v>0</v>
      </c>
      <c r="K591" s="228" t="s">
        <v>227</v>
      </c>
      <c r="L591" s="45"/>
      <c r="M591" s="233" t="s">
        <v>1</v>
      </c>
      <c r="N591" s="234" t="s">
        <v>44</v>
      </c>
      <c r="O591" s="92"/>
      <c r="P591" s="235">
        <f>O591*H591</f>
        <v>0</v>
      </c>
      <c r="Q591" s="235">
        <v>0</v>
      </c>
      <c r="R591" s="235">
        <f>Q591*H591</f>
        <v>0</v>
      </c>
      <c r="S591" s="235">
        <v>0</v>
      </c>
      <c r="T591" s="235">
        <f>S591*H591</f>
        <v>0</v>
      </c>
      <c r="U591" s="236" t="s">
        <v>1</v>
      </c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7" t="s">
        <v>172</v>
      </c>
      <c r="AT591" s="237" t="s">
        <v>154</v>
      </c>
      <c r="AU591" s="237" t="s">
        <v>88</v>
      </c>
      <c r="AY591" s="18" t="s">
        <v>151</v>
      </c>
      <c r="BE591" s="238">
        <f>IF(N591="základní",J591,0)</f>
        <v>0</v>
      </c>
      <c r="BF591" s="238">
        <f>IF(N591="snížená",J591,0)</f>
        <v>0</v>
      </c>
      <c r="BG591" s="238">
        <f>IF(N591="zákl. přenesená",J591,0)</f>
        <v>0</v>
      </c>
      <c r="BH591" s="238">
        <f>IF(N591="sníž. přenesená",J591,0)</f>
        <v>0</v>
      </c>
      <c r="BI591" s="238">
        <f>IF(N591="nulová",J591,0)</f>
        <v>0</v>
      </c>
      <c r="BJ591" s="18" t="s">
        <v>86</v>
      </c>
      <c r="BK591" s="238">
        <f>ROUND(I591*H591,2)</f>
        <v>0</v>
      </c>
      <c r="BL591" s="18" t="s">
        <v>172</v>
      </c>
      <c r="BM591" s="237" t="s">
        <v>1168</v>
      </c>
    </row>
    <row r="592" s="2" customFormat="1">
      <c r="A592" s="39"/>
      <c r="B592" s="40"/>
      <c r="C592" s="41"/>
      <c r="D592" s="239" t="s">
        <v>160</v>
      </c>
      <c r="E592" s="41"/>
      <c r="F592" s="240" t="s">
        <v>1167</v>
      </c>
      <c r="G592" s="41"/>
      <c r="H592" s="41"/>
      <c r="I592" s="241"/>
      <c r="J592" s="41"/>
      <c r="K592" s="41"/>
      <c r="L592" s="45"/>
      <c r="M592" s="242"/>
      <c r="N592" s="243"/>
      <c r="O592" s="92"/>
      <c r="P592" s="92"/>
      <c r="Q592" s="92"/>
      <c r="R592" s="92"/>
      <c r="S592" s="92"/>
      <c r="T592" s="92"/>
      <c r="U592" s="93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160</v>
      </c>
      <c r="AU592" s="18" t="s">
        <v>88</v>
      </c>
    </row>
    <row r="593" s="2" customFormat="1">
      <c r="A593" s="39"/>
      <c r="B593" s="40"/>
      <c r="C593" s="41"/>
      <c r="D593" s="268" t="s">
        <v>229</v>
      </c>
      <c r="E593" s="41"/>
      <c r="F593" s="269" t="s">
        <v>853</v>
      </c>
      <c r="G593" s="41"/>
      <c r="H593" s="41"/>
      <c r="I593" s="241"/>
      <c r="J593" s="41"/>
      <c r="K593" s="41"/>
      <c r="L593" s="45"/>
      <c r="M593" s="242"/>
      <c r="N593" s="243"/>
      <c r="O593" s="92"/>
      <c r="P593" s="92"/>
      <c r="Q593" s="92"/>
      <c r="R593" s="92"/>
      <c r="S593" s="92"/>
      <c r="T593" s="92"/>
      <c r="U593" s="93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229</v>
      </c>
      <c r="AU593" s="18" t="s">
        <v>88</v>
      </c>
    </row>
    <row r="594" s="13" customFormat="1">
      <c r="A594" s="13"/>
      <c r="B594" s="244"/>
      <c r="C594" s="245"/>
      <c r="D594" s="239" t="s">
        <v>161</v>
      </c>
      <c r="E594" s="246" t="s">
        <v>1</v>
      </c>
      <c r="F594" s="247" t="s">
        <v>1145</v>
      </c>
      <c r="G594" s="245"/>
      <c r="H594" s="248">
        <v>102.518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2"/>
      <c r="U594" s="25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4" t="s">
        <v>161</v>
      </c>
      <c r="AU594" s="254" t="s">
        <v>88</v>
      </c>
      <c r="AV594" s="13" t="s">
        <v>88</v>
      </c>
      <c r="AW594" s="13" t="s">
        <v>35</v>
      </c>
      <c r="AX594" s="13" t="s">
        <v>79</v>
      </c>
      <c r="AY594" s="254" t="s">
        <v>151</v>
      </c>
    </row>
    <row r="595" s="13" customFormat="1">
      <c r="A595" s="13"/>
      <c r="B595" s="244"/>
      <c r="C595" s="245"/>
      <c r="D595" s="239" t="s">
        <v>161</v>
      </c>
      <c r="E595" s="246" t="s">
        <v>1</v>
      </c>
      <c r="F595" s="247" t="s">
        <v>1151</v>
      </c>
      <c r="G595" s="245"/>
      <c r="H595" s="248">
        <v>7.5149999999999997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2"/>
      <c r="U595" s="25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4" t="s">
        <v>161</v>
      </c>
      <c r="AU595" s="254" t="s">
        <v>88</v>
      </c>
      <c r="AV595" s="13" t="s">
        <v>88</v>
      </c>
      <c r="AW595" s="13" t="s">
        <v>35</v>
      </c>
      <c r="AX595" s="13" t="s">
        <v>79</v>
      </c>
      <c r="AY595" s="254" t="s">
        <v>151</v>
      </c>
    </row>
    <row r="596" s="13" customFormat="1">
      <c r="A596" s="13"/>
      <c r="B596" s="244"/>
      <c r="C596" s="245"/>
      <c r="D596" s="239" t="s">
        <v>161</v>
      </c>
      <c r="E596" s="246" t="s">
        <v>1</v>
      </c>
      <c r="F596" s="247" t="s">
        <v>1152</v>
      </c>
      <c r="G596" s="245"/>
      <c r="H596" s="248">
        <v>2.0049999999999999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2"/>
      <c r="U596" s="25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4" t="s">
        <v>161</v>
      </c>
      <c r="AU596" s="254" t="s">
        <v>88</v>
      </c>
      <c r="AV596" s="13" t="s">
        <v>88</v>
      </c>
      <c r="AW596" s="13" t="s">
        <v>35</v>
      </c>
      <c r="AX596" s="13" t="s">
        <v>79</v>
      </c>
      <c r="AY596" s="254" t="s">
        <v>151</v>
      </c>
    </row>
    <row r="597" s="13" customFormat="1">
      <c r="A597" s="13"/>
      <c r="B597" s="244"/>
      <c r="C597" s="245"/>
      <c r="D597" s="239" t="s">
        <v>161</v>
      </c>
      <c r="E597" s="246" t="s">
        <v>1</v>
      </c>
      <c r="F597" s="247" t="s">
        <v>1160</v>
      </c>
      <c r="G597" s="245"/>
      <c r="H597" s="248">
        <v>166.65700000000001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2"/>
      <c r="U597" s="25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4" t="s">
        <v>161</v>
      </c>
      <c r="AU597" s="254" t="s">
        <v>88</v>
      </c>
      <c r="AV597" s="13" t="s">
        <v>88</v>
      </c>
      <c r="AW597" s="13" t="s">
        <v>35</v>
      </c>
      <c r="AX597" s="13" t="s">
        <v>79</v>
      </c>
      <c r="AY597" s="254" t="s">
        <v>151</v>
      </c>
    </row>
    <row r="598" s="15" customFormat="1">
      <c r="A598" s="15"/>
      <c r="B598" s="271"/>
      <c r="C598" s="272"/>
      <c r="D598" s="239" t="s">
        <v>161</v>
      </c>
      <c r="E598" s="273" t="s">
        <v>1</v>
      </c>
      <c r="F598" s="274" t="s">
        <v>236</v>
      </c>
      <c r="G598" s="272"/>
      <c r="H598" s="275">
        <v>278.69499999999999</v>
      </c>
      <c r="I598" s="276"/>
      <c r="J598" s="272"/>
      <c r="K598" s="272"/>
      <c r="L598" s="277"/>
      <c r="M598" s="278"/>
      <c r="N598" s="279"/>
      <c r="O598" s="279"/>
      <c r="P598" s="279"/>
      <c r="Q598" s="279"/>
      <c r="R598" s="279"/>
      <c r="S598" s="279"/>
      <c r="T598" s="279"/>
      <c r="U598" s="280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81" t="s">
        <v>161</v>
      </c>
      <c r="AU598" s="281" t="s">
        <v>88</v>
      </c>
      <c r="AV598" s="15" t="s">
        <v>172</v>
      </c>
      <c r="AW598" s="15" t="s">
        <v>35</v>
      </c>
      <c r="AX598" s="15" t="s">
        <v>86</v>
      </c>
      <c r="AY598" s="281" t="s">
        <v>151</v>
      </c>
    </row>
    <row r="599" s="2" customFormat="1" ht="44.25" customHeight="1">
      <c r="A599" s="39"/>
      <c r="B599" s="40"/>
      <c r="C599" s="226" t="s">
        <v>688</v>
      </c>
      <c r="D599" s="226" t="s">
        <v>154</v>
      </c>
      <c r="E599" s="227" t="s">
        <v>860</v>
      </c>
      <c r="F599" s="228" t="s">
        <v>1169</v>
      </c>
      <c r="G599" s="229" t="s">
        <v>363</v>
      </c>
      <c r="H599" s="230">
        <v>395.14499999999998</v>
      </c>
      <c r="I599" s="231"/>
      <c r="J599" s="232">
        <f>ROUND(I599*H599,2)</f>
        <v>0</v>
      </c>
      <c r="K599" s="228" t="s">
        <v>227</v>
      </c>
      <c r="L599" s="45"/>
      <c r="M599" s="233" t="s">
        <v>1</v>
      </c>
      <c r="N599" s="234" t="s">
        <v>44</v>
      </c>
      <c r="O599" s="92"/>
      <c r="P599" s="235">
        <f>O599*H599</f>
        <v>0</v>
      </c>
      <c r="Q599" s="235">
        <v>0</v>
      </c>
      <c r="R599" s="235">
        <f>Q599*H599</f>
        <v>0</v>
      </c>
      <c r="S599" s="235">
        <v>0</v>
      </c>
      <c r="T599" s="235">
        <f>S599*H599</f>
        <v>0</v>
      </c>
      <c r="U599" s="236" t="s">
        <v>1</v>
      </c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7" t="s">
        <v>172</v>
      </c>
      <c r="AT599" s="237" t="s">
        <v>154</v>
      </c>
      <c r="AU599" s="237" t="s">
        <v>88</v>
      </c>
      <c r="AY599" s="18" t="s">
        <v>151</v>
      </c>
      <c r="BE599" s="238">
        <f>IF(N599="základní",J599,0)</f>
        <v>0</v>
      </c>
      <c r="BF599" s="238">
        <f>IF(N599="snížená",J599,0)</f>
        <v>0</v>
      </c>
      <c r="BG599" s="238">
        <f>IF(N599="zákl. přenesená",J599,0)</f>
        <v>0</v>
      </c>
      <c r="BH599" s="238">
        <f>IF(N599="sníž. přenesená",J599,0)</f>
        <v>0</v>
      </c>
      <c r="BI599" s="238">
        <f>IF(N599="nulová",J599,0)</f>
        <v>0</v>
      </c>
      <c r="BJ599" s="18" t="s">
        <v>86</v>
      </c>
      <c r="BK599" s="238">
        <f>ROUND(I599*H599,2)</f>
        <v>0</v>
      </c>
      <c r="BL599" s="18" t="s">
        <v>172</v>
      </c>
      <c r="BM599" s="237" t="s">
        <v>1170</v>
      </c>
    </row>
    <row r="600" s="2" customFormat="1">
      <c r="A600" s="39"/>
      <c r="B600" s="40"/>
      <c r="C600" s="41"/>
      <c r="D600" s="239" t="s">
        <v>160</v>
      </c>
      <c r="E600" s="41"/>
      <c r="F600" s="240" t="s">
        <v>1169</v>
      </c>
      <c r="G600" s="41"/>
      <c r="H600" s="41"/>
      <c r="I600" s="241"/>
      <c r="J600" s="41"/>
      <c r="K600" s="41"/>
      <c r="L600" s="45"/>
      <c r="M600" s="242"/>
      <c r="N600" s="243"/>
      <c r="O600" s="92"/>
      <c r="P600" s="92"/>
      <c r="Q600" s="92"/>
      <c r="R600" s="92"/>
      <c r="S600" s="92"/>
      <c r="T600" s="92"/>
      <c r="U600" s="93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160</v>
      </c>
      <c r="AU600" s="18" t="s">
        <v>88</v>
      </c>
    </row>
    <row r="601" s="2" customFormat="1">
      <c r="A601" s="39"/>
      <c r="B601" s="40"/>
      <c r="C601" s="41"/>
      <c r="D601" s="268" t="s">
        <v>229</v>
      </c>
      <c r="E601" s="41"/>
      <c r="F601" s="269" t="s">
        <v>863</v>
      </c>
      <c r="G601" s="41"/>
      <c r="H601" s="41"/>
      <c r="I601" s="241"/>
      <c r="J601" s="41"/>
      <c r="K601" s="41"/>
      <c r="L601" s="45"/>
      <c r="M601" s="242"/>
      <c r="N601" s="243"/>
      <c r="O601" s="92"/>
      <c r="P601" s="92"/>
      <c r="Q601" s="92"/>
      <c r="R601" s="92"/>
      <c r="S601" s="92"/>
      <c r="T601" s="92"/>
      <c r="U601" s="93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229</v>
      </c>
      <c r="AU601" s="18" t="s">
        <v>88</v>
      </c>
    </row>
    <row r="602" s="13" customFormat="1">
      <c r="A602" s="13"/>
      <c r="B602" s="244"/>
      <c r="C602" s="245"/>
      <c r="D602" s="239" t="s">
        <v>161</v>
      </c>
      <c r="E602" s="246" t="s">
        <v>1</v>
      </c>
      <c r="F602" s="247" t="s">
        <v>1144</v>
      </c>
      <c r="G602" s="245"/>
      <c r="H602" s="248">
        <v>395.14499999999998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2"/>
      <c r="U602" s="25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4" t="s">
        <v>161</v>
      </c>
      <c r="AU602" s="254" t="s">
        <v>88</v>
      </c>
      <c r="AV602" s="13" t="s">
        <v>88</v>
      </c>
      <c r="AW602" s="13" t="s">
        <v>35</v>
      </c>
      <c r="AX602" s="13" t="s">
        <v>86</v>
      </c>
      <c r="AY602" s="254" t="s">
        <v>151</v>
      </c>
    </row>
    <row r="603" s="2" customFormat="1" ht="44.25" customHeight="1">
      <c r="A603" s="39"/>
      <c r="B603" s="40"/>
      <c r="C603" s="226" t="s">
        <v>692</v>
      </c>
      <c r="D603" s="226" t="s">
        <v>154</v>
      </c>
      <c r="E603" s="227" t="s">
        <v>865</v>
      </c>
      <c r="F603" s="228" t="s">
        <v>1171</v>
      </c>
      <c r="G603" s="229" t="s">
        <v>363</v>
      </c>
      <c r="H603" s="230">
        <v>366.56799999999998</v>
      </c>
      <c r="I603" s="231"/>
      <c r="J603" s="232">
        <f>ROUND(I603*H603,2)</f>
        <v>0</v>
      </c>
      <c r="K603" s="228" t="s">
        <v>227</v>
      </c>
      <c r="L603" s="45"/>
      <c r="M603" s="233" t="s">
        <v>1</v>
      </c>
      <c r="N603" s="234" t="s">
        <v>44</v>
      </c>
      <c r="O603" s="92"/>
      <c r="P603" s="235">
        <f>O603*H603</f>
        <v>0</v>
      </c>
      <c r="Q603" s="235">
        <v>0</v>
      </c>
      <c r="R603" s="235">
        <f>Q603*H603</f>
        <v>0</v>
      </c>
      <c r="S603" s="235">
        <v>0</v>
      </c>
      <c r="T603" s="235">
        <f>S603*H603</f>
        <v>0</v>
      </c>
      <c r="U603" s="236" t="s">
        <v>1</v>
      </c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7" t="s">
        <v>172</v>
      </c>
      <c r="AT603" s="237" t="s">
        <v>154</v>
      </c>
      <c r="AU603" s="237" t="s">
        <v>88</v>
      </c>
      <c r="AY603" s="18" t="s">
        <v>151</v>
      </c>
      <c r="BE603" s="238">
        <f>IF(N603="základní",J603,0)</f>
        <v>0</v>
      </c>
      <c r="BF603" s="238">
        <f>IF(N603="snížená",J603,0)</f>
        <v>0</v>
      </c>
      <c r="BG603" s="238">
        <f>IF(N603="zákl. přenesená",J603,0)</f>
        <v>0</v>
      </c>
      <c r="BH603" s="238">
        <f>IF(N603="sníž. přenesená",J603,0)</f>
        <v>0</v>
      </c>
      <c r="BI603" s="238">
        <f>IF(N603="nulová",J603,0)</f>
        <v>0</v>
      </c>
      <c r="BJ603" s="18" t="s">
        <v>86</v>
      </c>
      <c r="BK603" s="238">
        <f>ROUND(I603*H603,2)</f>
        <v>0</v>
      </c>
      <c r="BL603" s="18" t="s">
        <v>172</v>
      </c>
      <c r="BM603" s="237" t="s">
        <v>1172</v>
      </c>
    </row>
    <row r="604" s="2" customFormat="1">
      <c r="A604" s="39"/>
      <c r="B604" s="40"/>
      <c r="C604" s="41"/>
      <c r="D604" s="239" t="s">
        <v>160</v>
      </c>
      <c r="E604" s="41"/>
      <c r="F604" s="240" t="s">
        <v>1171</v>
      </c>
      <c r="G604" s="41"/>
      <c r="H604" s="41"/>
      <c r="I604" s="241"/>
      <c r="J604" s="41"/>
      <c r="K604" s="41"/>
      <c r="L604" s="45"/>
      <c r="M604" s="242"/>
      <c r="N604" s="243"/>
      <c r="O604" s="92"/>
      <c r="P604" s="92"/>
      <c r="Q604" s="92"/>
      <c r="R604" s="92"/>
      <c r="S604" s="92"/>
      <c r="T604" s="92"/>
      <c r="U604" s="93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160</v>
      </c>
      <c r="AU604" s="18" t="s">
        <v>88</v>
      </c>
    </row>
    <row r="605" s="2" customFormat="1">
      <c r="A605" s="39"/>
      <c r="B605" s="40"/>
      <c r="C605" s="41"/>
      <c r="D605" s="268" t="s">
        <v>229</v>
      </c>
      <c r="E605" s="41"/>
      <c r="F605" s="269" t="s">
        <v>868</v>
      </c>
      <c r="G605" s="41"/>
      <c r="H605" s="41"/>
      <c r="I605" s="241"/>
      <c r="J605" s="41"/>
      <c r="K605" s="41"/>
      <c r="L605" s="45"/>
      <c r="M605" s="242"/>
      <c r="N605" s="243"/>
      <c r="O605" s="92"/>
      <c r="P605" s="92"/>
      <c r="Q605" s="92"/>
      <c r="R605" s="92"/>
      <c r="S605" s="92"/>
      <c r="T605" s="92"/>
      <c r="U605" s="93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229</v>
      </c>
      <c r="AU605" s="18" t="s">
        <v>88</v>
      </c>
    </row>
    <row r="606" s="13" customFormat="1">
      <c r="A606" s="13"/>
      <c r="B606" s="244"/>
      <c r="C606" s="245"/>
      <c r="D606" s="239" t="s">
        <v>161</v>
      </c>
      <c r="E606" s="246" t="s">
        <v>1</v>
      </c>
      <c r="F606" s="247" t="s">
        <v>1146</v>
      </c>
      <c r="G606" s="245"/>
      <c r="H606" s="248">
        <v>216.643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2"/>
      <c r="U606" s="25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4" t="s">
        <v>161</v>
      </c>
      <c r="AU606" s="254" t="s">
        <v>88</v>
      </c>
      <c r="AV606" s="13" t="s">
        <v>88</v>
      </c>
      <c r="AW606" s="13" t="s">
        <v>35</v>
      </c>
      <c r="AX606" s="13" t="s">
        <v>79</v>
      </c>
      <c r="AY606" s="254" t="s">
        <v>151</v>
      </c>
    </row>
    <row r="607" s="13" customFormat="1">
      <c r="A607" s="13"/>
      <c r="B607" s="244"/>
      <c r="C607" s="245"/>
      <c r="D607" s="239" t="s">
        <v>161</v>
      </c>
      <c r="E607" s="246" t="s">
        <v>1</v>
      </c>
      <c r="F607" s="247" t="s">
        <v>1147</v>
      </c>
      <c r="G607" s="245"/>
      <c r="H607" s="248">
        <v>149.92500000000001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2"/>
      <c r="U607" s="25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4" t="s">
        <v>161</v>
      </c>
      <c r="AU607" s="254" t="s">
        <v>88</v>
      </c>
      <c r="AV607" s="13" t="s">
        <v>88</v>
      </c>
      <c r="AW607" s="13" t="s">
        <v>35</v>
      </c>
      <c r="AX607" s="13" t="s">
        <v>79</v>
      </c>
      <c r="AY607" s="254" t="s">
        <v>151</v>
      </c>
    </row>
    <row r="608" s="15" customFormat="1">
      <c r="A608" s="15"/>
      <c r="B608" s="271"/>
      <c r="C608" s="272"/>
      <c r="D608" s="239" t="s">
        <v>161</v>
      </c>
      <c r="E608" s="273" t="s">
        <v>1</v>
      </c>
      <c r="F608" s="274" t="s">
        <v>236</v>
      </c>
      <c r="G608" s="272"/>
      <c r="H608" s="275">
        <v>366.56799999999998</v>
      </c>
      <c r="I608" s="276"/>
      <c r="J608" s="272"/>
      <c r="K608" s="272"/>
      <c r="L608" s="277"/>
      <c r="M608" s="278"/>
      <c r="N608" s="279"/>
      <c r="O608" s="279"/>
      <c r="P608" s="279"/>
      <c r="Q608" s="279"/>
      <c r="R608" s="279"/>
      <c r="S608" s="279"/>
      <c r="T608" s="279"/>
      <c r="U608" s="280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81" t="s">
        <v>161</v>
      </c>
      <c r="AU608" s="281" t="s">
        <v>88</v>
      </c>
      <c r="AV608" s="15" t="s">
        <v>172</v>
      </c>
      <c r="AW608" s="15" t="s">
        <v>35</v>
      </c>
      <c r="AX608" s="15" t="s">
        <v>86</v>
      </c>
      <c r="AY608" s="281" t="s">
        <v>151</v>
      </c>
    </row>
    <row r="609" s="12" customFormat="1" ht="22.8" customHeight="1">
      <c r="A609" s="12"/>
      <c r="B609" s="210"/>
      <c r="C609" s="211"/>
      <c r="D609" s="212" t="s">
        <v>78</v>
      </c>
      <c r="E609" s="224" t="s">
        <v>869</v>
      </c>
      <c r="F609" s="224" t="s">
        <v>870</v>
      </c>
      <c r="G609" s="211"/>
      <c r="H609" s="211"/>
      <c r="I609" s="214"/>
      <c r="J609" s="225">
        <f>BK609</f>
        <v>0</v>
      </c>
      <c r="K609" s="211"/>
      <c r="L609" s="216"/>
      <c r="M609" s="217"/>
      <c r="N609" s="218"/>
      <c r="O609" s="218"/>
      <c r="P609" s="219">
        <f>SUM(P610:P612)</f>
        <v>0</v>
      </c>
      <c r="Q609" s="218"/>
      <c r="R609" s="219">
        <f>SUM(R610:R612)</f>
        <v>0</v>
      </c>
      <c r="S609" s="218"/>
      <c r="T609" s="219">
        <f>SUM(T610:T612)</f>
        <v>0</v>
      </c>
      <c r="U609" s="220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21" t="s">
        <v>86</v>
      </c>
      <c r="AT609" s="222" t="s">
        <v>78</v>
      </c>
      <c r="AU609" s="222" t="s">
        <v>86</v>
      </c>
      <c r="AY609" s="221" t="s">
        <v>151</v>
      </c>
      <c r="BK609" s="223">
        <f>SUM(BK610:BK612)</f>
        <v>0</v>
      </c>
    </row>
    <row r="610" s="2" customFormat="1" ht="24.15" customHeight="1">
      <c r="A610" s="39"/>
      <c r="B610" s="40"/>
      <c r="C610" s="226" t="s">
        <v>696</v>
      </c>
      <c r="D610" s="226" t="s">
        <v>154</v>
      </c>
      <c r="E610" s="227" t="s">
        <v>872</v>
      </c>
      <c r="F610" s="228" t="s">
        <v>873</v>
      </c>
      <c r="G610" s="229" t="s">
        <v>363</v>
      </c>
      <c r="H610" s="230">
        <v>1074.357</v>
      </c>
      <c r="I610" s="231"/>
      <c r="J610" s="232">
        <f>ROUND(I610*H610,2)</f>
        <v>0</v>
      </c>
      <c r="K610" s="228" t="s">
        <v>227</v>
      </c>
      <c r="L610" s="45"/>
      <c r="M610" s="233" t="s">
        <v>1</v>
      </c>
      <c r="N610" s="234" t="s">
        <v>44</v>
      </c>
      <c r="O610" s="92"/>
      <c r="P610" s="235">
        <f>O610*H610</f>
        <v>0</v>
      </c>
      <c r="Q610" s="235">
        <v>0</v>
      </c>
      <c r="R610" s="235">
        <f>Q610*H610</f>
        <v>0</v>
      </c>
      <c r="S610" s="235">
        <v>0</v>
      </c>
      <c r="T610" s="235">
        <f>S610*H610</f>
        <v>0</v>
      </c>
      <c r="U610" s="236" t="s">
        <v>1</v>
      </c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7" t="s">
        <v>172</v>
      </c>
      <c r="AT610" s="237" t="s">
        <v>154</v>
      </c>
      <c r="AU610" s="237" t="s">
        <v>88</v>
      </c>
      <c r="AY610" s="18" t="s">
        <v>151</v>
      </c>
      <c r="BE610" s="238">
        <f>IF(N610="základní",J610,0)</f>
        <v>0</v>
      </c>
      <c r="BF610" s="238">
        <f>IF(N610="snížená",J610,0)</f>
        <v>0</v>
      </c>
      <c r="BG610" s="238">
        <f>IF(N610="zákl. přenesená",J610,0)</f>
        <v>0</v>
      </c>
      <c r="BH610" s="238">
        <f>IF(N610="sníž. přenesená",J610,0)</f>
        <v>0</v>
      </c>
      <c r="BI610" s="238">
        <f>IF(N610="nulová",J610,0)</f>
        <v>0</v>
      </c>
      <c r="BJ610" s="18" t="s">
        <v>86</v>
      </c>
      <c r="BK610" s="238">
        <f>ROUND(I610*H610,2)</f>
        <v>0</v>
      </c>
      <c r="BL610" s="18" t="s">
        <v>172</v>
      </c>
      <c r="BM610" s="237" t="s">
        <v>1173</v>
      </c>
    </row>
    <row r="611" s="2" customFormat="1">
      <c r="A611" s="39"/>
      <c r="B611" s="40"/>
      <c r="C611" s="41"/>
      <c r="D611" s="239" t="s">
        <v>160</v>
      </c>
      <c r="E611" s="41"/>
      <c r="F611" s="240" t="s">
        <v>873</v>
      </c>
      <c r="G611" s="41"/>
      <c r="H611" s="41"/>
      <c r="I611" s="241"/>
      <c r="J611" s="41"/>
      <c r="K611" s="41"/>
      <c r="L611" s="45"/>
      <c r="M611" s="242"/>
      <c r="N611" s="243"/>
      <c r="O611" s="92"/>
      <c r="P611" s="92"/>
      <c r="Q611" s="92"/>
      <c r="R611" s="92"/>
      <c r="S611" s="92"/>
      <c r="T611" s="92"/>
      <c r="U611" s="93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160</v>
      </c>
      <c r="AU611" s="18" t="s">
        <v>88</v>
      </c>
    </row>
    <row r="612" s="2" customFormat="1">
      <c r="A612" s="39"/>
      <c r="B612" s="40"/>
      <c r="C612" s="41"/>
      <c r="D612" s="268" t="s">
        <v>229</v>
      </c>
      <c r="E612" s="41"/>
      <c r="F612" s="269" t="s">
        <v>875</v>
      </c>
      <c r="G612" s="41"/>
      <c r="H612" s="41"/>
      <c r="I612" s="241"/>
      <c r="J612" s="41"/>
      <c r="K612" s="41"/>
      <c r="L612" s="45"/>
      <c r="M612" s="242"/>
      <c r="N612" s="243"/>
      <c r="O612" s="92"/>
      <c r="P612" s="92"/>
      <c r="Q612" s="92"/>
      <c r="R612" s="92"/>
      <c r="S612" s="92"/>
      <c r="T612" s="92"/>
      <c r="U612" s="93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229</v>
      </c>
      <c r="AU612" s="18" t="s">
        <v>88</v>
      </c>
    </row>
    <row r="613" s="12" customFormat="1" ht="25.92" customHeight="1">
      <c r="A613" s="12"/>
      <c r="B613" s="210"/>
      <c r="C613" s="211"/>
      <c r="D613" s="212" t="s">
        <v>78</v>
      </c>
      <c r="E613" s="213" t="s">
        <v>382</v>
      </c>
      <c r="F613" s="213" t="s">
        <v>1174</v>
      </c>
      <c r="G613" s="211"/>
      <c r="H613" s="211"/>
      <c r="I613" s="214"/>
      <c r="J613" s="215">
        <f>BK613</f>
        <v>0</v>
      </c>
      <c r="K613" s="211"/>
      <c r="L613" s="216"/>
      <c r="M613" s="217"/>
      <c r="N613" s="218"/>
      <c r="O613" s="218"/>
      <c r="P613" s="219">
        <f>P614</f>
        <v>0</v>
      </c>
      <c r="Q613" s="218"/>
      <c r="R613" s="219">
        <f>R614</f>
        <v>0.02069</v>
      </c>
      <c r="S613" s="218"/>
      <c r="T613" s="219">
        <f>T614</f>
        <v>0</v>
      </c>
      <c r="U613" s="220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21" t="s">
        <v>167</v>
      </c>
      <c r="AT613" s="222" t="s">
        <v>78</v>
      </c>
      <c r="AU613" s="222" t="s">
        <v>79</v>
      </c>
      <c r="AY613" s="221" t="s">
        <v>151</v>
      </c>
      <c r="BK613" s="223">
        <f>BK614</f>
        <v>0</v>
      </c>
    </row>
    <row r="614" s="12" customFormat="1" ht="22.8" customHeight="1">
      <c r="A614" s="12"/>
      <c r="B614" s="210"/>
      <c r="C614" s="211"/>
      <c r="D614" s="212" t="s">
        <v>78</v>
      </c>
      <c r="E614" s="224" t="s">
        <v>1175</v>
      </c>
      <c r="F614" s="224" t="s">
        <v>1176</v>
      </c>
      <c r="G614" s="211"/>
      <c r="H614" s="211"/>
      <c r="I614" s="214"/>
      <c r="J614" s="225">
        <f>BK614</f>
        <v>0</v>
      </c>
      <c r="K614" s="211"/>
      <c r="L614" s="216"/>
      <c r="M614" s="217"/>
      <c r="N614" s="218"/>
      <c r="O614" s="218"/>
      <c r="P614" s="219">
        <f>SUM(P615:P620)</f>
        <v>0</v>
      </c>
      <c r="Q614" s="218"/>
      <c r="R614" s="219">
        <f>SUM(R615:R620)</f>
        <v>0.02069</v>
      </c>
      <c r="S614" s="218"/>
      <c r="T614" s="219">
        <f>SUM(T615:T620)</f>
        <v>0</v>
      </c>
      <c r="U614" s="220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21" t="s">
        <v>167</v>
      </c>
      <c r="AT614" s="222" t="s">
        <v>78</v>
      </c>
      <c r="AU614" s="222" t="s">
        <v>86</v>
      </c>
      <c r="AY614" s="221" t="s">
        <v>151</v>
      </c>
      <c r="BK614" s="223">
        <f>SUM(BK615:BK620)</f>
        <v>0</v>
      </c>
    </row>
    <row r="615" s="2" customFormat="1" ht="16.5" customHeight="1">
      <c r="A615" s="39"/>
      <c r="B615" s="40"/>
      <c r="C615" s="226" t="s">
        <v>702</v>
      </c>
      <c r="D615" s="226" t="s">
        <v>154</v>
      </c>
      <c r="E615" s="227" t="s">
        <v>1177</v>
      </c>
      <c r="F615" s="228" t="s">
        <v>1178</v>
      </c>
      <c r="G615" s="229" t="s">
        <v>186</v>
      </c>
      <c r="H615" s="230">
        <v>1</v>
      </c>
      <c r="I615" s="231"/>
      <c r="J615" s="232">
        <f>ROUND(I615*H615,2)</f>
        <v>0</v>
      </c>
      <c r="K615" s="228" t="s">
        <v>227</v>
      </c>
      <c r="L615" s="45"/>
      <c r="M615" s="233" t="s">
        <v>1</v>
      </c>
      <c r="N615" s="234" t="s">
        <v>44</v>
      </c>
      <c r="O615" s="92"/>
      <c r="P615" s="235">
        <f>O615*H615</f>
        <v>0</v>
      </c>
      <c r="Q615" s="235">
        <v>0.00068999999999999997</v>
      </c>
      <c r="R615" s="235">
        <f>Q615*H615</f>
        <v>0.00068999999999999997</v>
      </c>
      <c r="S615" s="235">
        <v>0</v>
      </c>
      <c r="T615" s="235">
        <f>S615*H615</f>
        <v>0</v>
      </c>
      <c r="U615" s="236" t="s">
        <v>1</v>
      </c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7" t="s">
        <v>641</v>
      </c>
      <c r="AT615" s="237" t="s">
        <v>154</v>
      </c>
      <c r="AU615" s="237" t="s">
        <v>88</v>
      </c>
      <c r="AY615" s="18" t="s">
        <v>151</v>
      </c>
      <c r="BE615" s="238">
        <f>IF(N615="základní",J615,0)</f>
        <v>0</v>
      </c>
      <c r="BF615" s="238">
        <f>IF(N615="snížená",J615,0)</f>
        <v>0</v>
      </c>
      <c r="BG615" s="238">
        <f>IF(N615="zákl. přenesená",J615,0)</f>
        <v>0</v>
      </c>
      <c r="BH615" s="238">
        <f>IF(N615="sníž. přenesená",J615,0)</f>
        <v>0</v>
      </c>
      <c r="BI615" s="238">
        <f>IF(N615="nulová",J615,0)</f>
        <v>0</v>
      </c>
      <c r="BJ615" s="18" t="s">
        <v>86</v>
      </c>
      <c r="BK615" s="238">
        <f>ROUND(I615*H615,2)</f>
        <v>0</v>
      </c>
      <c r="BL615" s="18" t="s">
        <v>641</v>
      </c>
      <c r="BM615" s="237" t="s">
        <v>1179</v>
      </c>
    </row>
    <row r="616" s="2" customFormat="1">
      <c r="A616" s="39"/>
      <c r="B616" s="40"/>
      <c r="C616" s="41"/>
      <c r="D616" s="239" t="s">
        <v>160</v>
      </c>
      <c r="E616" s="41"/>
      <c r="F616" s="240" t="s">
        <v>1178</v>
      </c>
      <c r="G616" s="41"/>
      <c r="H616" s="41"/>
      <c r="I616" s="241"/>
      <c r="J616" s="41"/>
      <c r="K616" s="41"/>
      <c r="L616" s="45"/>
      <c r="M616" s="242"/>
      <c r="N616" s="243"/>
      <c r="O616" s="92"/>
      <c r="P616" s="92"/>
      <c r="Q616" s="92"/>
      <c r="R616" s="92"/>
      <c r="S616" s="92"/>
      <c r="T616" s="92"/>
      <c r="U616" s="93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160</v>
      </c>
      <c r="AU616" s="18" t="s">
        <v>88</v>
      </c>
    </row>
    <row r="617" s="2" customFormat="1">
      <c r="A617" s="39"/>
      <c r="B617" s="40"/>
      <c r="C617" s="41"/>
      <c r="D617" s="268" t="s">
        <v>229</v>
      </c>
      <c r="E617" s="41"/>
      <c r="F617" s="269" t="s">
        <v>1180</v>
      </c>
      <c r="G617" s="41"/>
      <c r="H617" s="41"/>
      <c r="I617" s="241"/>
      <c r="J617" s="41"/>
      <c r="K617" s="41"/>
      <c r="L617" s="45"/>
      <c r="M617" s="242"/>
      <c r="N617" s="243"/>
      <c r="O617" s="92"/>
      <c r="P617" s="92"/>
      <c r="Q617" s="92"/>
      <c r="R617" s="92"/>
      <c r="S617" s="92"/>
      <c r="T617" s="92"/>
      <c r="U617" s="93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229</v>
      </c>
      <c r="AU617" s="18" t="s">
        <v>88</v>
      </c>
    </row>
    <row r="618" s="2" customFormat="1">
      <c r="A618" s="39"/>
      <c r="B618" s="40"/>
      <c r="C618" s="41"/>
      <c r="D618" s="239" t="s">
        <v>231</v>
      </c>
      <c r="E618" s="41"/>
      <c r="F618" s="270" t="s">
        <v>232</v>
      </c>
      <c r="G618" s="41"/>
      <c r="H618" s="41"/>
      <c r="I618" s="241"/>
      <c r="J618" s="41"/>
      <c r="K618" s="41"/>
      <c r="L618" s="45"/>
      <c r="M618" s="242"/>
      <c r="N618" s="243"/>
      <c r="O618" s="92"/>
      <c r="P618" s="92"/>
      <c r="Q618" s="92"/>
      <c r="R618" s="92"/>
      <c r="S618" s="92"/>
      <c r="T618" s="92"/>
      <c r="U618" s="93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231</v>
      </c>
      <c r="AU618" s="18" t="s">
        <v>88</v>
      </c>
    </row>
    <row r="619" s="2" customFormat="1" ht="21.75" customHeight="1">
      <c r="A619" s="39"/>
      <c r="B619" s="40"/>
      <c r="C619" s="293" t="s">
        <v>707</v>
      </c>
      <c r="D619" s="293" t="s">
        <v>382</v>
      </c>
      <c r="E619" s="294" t="s">
        <v>1181</v>
      </c>
      <c r="F619" s="295" t="s">
        <v>1182</v>
      </c>
      <c r="G619" s="296" t="s">
        <v>186</v>
      </c>
      <c r="H619" s="297">
        <v>1</v>
      </c>
      <c r="I619" s="298"/>
      <c r="J619" s="299">
        <f>ROUND(I619*H619,2)</f>
        <v>0</v>
      </c>
      <c r="K619" s="295" t="s">
        <v>1</v>
      </c>
      <c r="L619" s="300"/>
      <c r="M619" s="301" t="s">
        <v>1</v>
      </c>
      <c r="N619" s="302" t="s">
        <v>44</v>
      </c>
      <c r="O619" s="92"/>
      <c r="P619" s="235">
        <f>O619*H619</f>
        <v>0</v>
      </c>
      <c r="Q619" s="235">
        <v>0.02</v>
      </c>
      <c r="R619" s="235">
        <f>Q619*H619</f>
        <v>0.02</v>
      </c>
      <c r="S619" s="235">
        <v>0</v>
      </c>
      <c r="T619" s="235">
        <f>S619*H619</f>
        <v>0</v>
      </c>
      <c r="U619" s="236" t="s">
        <v>1</v>
      </c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7" t="s">
        <v>287</v>
      </c>
      <c r="AT619" s="237" t="s">
        <v>382</v>
      </c>
      <c r="AU619" s="237" t="s">
        <v>88</v>
      </c>
      <c r="AY619" s="18" t="s">
        <v>151</v>
      </c>
      <c r="BE619" s="238">
        <f>IF(N619="základní",J619,0)</f>
        <v>0</v>
      </c>
      <c r="BF619" s="238">
        <f>IF(N619="snížená",J619,0)</f>
        <v>0</v>
      </c>
      <c r="BG619" s="238">
        <f>IF(N619="zákl. přenesená",J619,0)</f>
        <v>0</v>
      </c>
      <c r="BH619" s="238">
        <f>IF(N619="sníž. přenesená",J619,0)</f>
        <v>0</v>
      </c>
      <c r="BI619" s="238">
        <f>IF(N619="nulová",J619,0)</f>
        <v>0</v>
      </c>
      <c r="BJ619" s="18" t="s">
        <v>86</v>
      </c>
      <c r="BK619" s="238">
        <f>ROUND(I619*H619,2)</f>
        <v>0</v>
      </c>
      <c r="BL619" s="18" t="s">
        <v>172</v>
      </c>
      <c r="BM619" s="237" t="s">
        <v>1183</v>
      </c>
    </row>
    <row r="620" s="2" customFormat="1">
      <c r="A620" s="39"/>
      <c r="B620" s="40"/>
      <c r="C620" s="41"/>
      <c r="D620" s="239" t="s">
        <v>160</v>
      </c>
      <c r="E620" s="41"/>
      <c r="F620" s="240" t="s">
        <v>1182</v>
      </c>
      <c r="G620" s="41"/>
      <c r="H620" s="41"/>
      <c r="I620" s="241"/>
      <c r="J620" s="41"/>
      <c r="K620" s="41"/>
      <c r="L620" s="45"/>
      <c r="M620" s="303"/>
      <c r="N620" s="304"/>
      <c r="O620" s="305"/>
      <c r="P620" s="305"/>
      <c r="Q620" s="305"/>
      <c r="R620" s="305"/>
      <c r="S620" s="305"/>
      <c r="T620" s="305"/>
      <c r="U620" s="306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160</v>
      </c>
      <c r="AU620" s="18" t="s">
        <v>88</v>
      </c>
    </row>
    <row r="621" s="2" customFormat="1" ht="6.96" customHeight="1">
      <c r="A621" s="39"/>
      <c r="B621" s="67"/>
      <c r="C621" s="68"/>
      <c r="D621" s="68"/>
      <c r="E621" s="68"/>
      <c r="F621" s="68"/>
      <c r="G621" s="68"/>
      <c r="H621" s="68"/>
      <c r="I621" s="68"/>
      <c r="J621" s="68"/>
      <c r="K621" s="68"/>
      <c r="L621" s="45"/>
      <c r="M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</row>
  </sheetData>
  <sheetProtection sheet="1" autoFilter="0" formatColumns="0" formatRows="0" objects="1" scenarios="1" spinCount="100000" saltValue="pQPnf64Eaka0LW/nJq+FxWQEGTONbG/oZ7SrVA+UJ1yeyG+lWQEkB7IBZ4KCSigKwXPZ417vXNYX5JRE8D50hA==" hashValue="t9Wq3EYm5Q72zmnL/JqfieTlV3SWu4yNkyotd8fCn3edvJaszie17Qq/PHdkbLj9pPXQvQ7Vv7jvNBweaHSOMQ==" algorithmName="SHA-512" password="CC35"/>
  <autoFilter ref="C130:K6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hyperlinks>
    <hyperlink ref="F136" r:id="rId1" display="https://podminky.urs.cz/item/CS_URS_2024_01/113106134"/>
    <hyperlink ref="F141" r:id="rId2" display="https://podminky.urs.cz/item/CS_URS_2024_01/113106136"/>
    <hyperlink ref="F145" r:id="rId3" display="https://podminky.urs.cz/item/CS_URS_2024_01/113106144"/>
    <hyperlink ref="F150" r:id="rId4" display="https://podminky.urs.cz/item/CS_URS_2024_01/113106221"/>
    <hyperlink ref="F157" r:id="rId5" display="https://podminky.urs.cz/item/CS_URS_2024_01/113107170"/>
    <hyperlink ref="F164" r:id="rId6" display="https://podminky.urs.cz/item/CS_URS_2024_01/113107171"/>
    <hyperlink ref="F169" r:id="rId7" display="https://podminky.urs.cz/item/CS_URS_2024_01/113107222"/>
    <hyperlink ref="F182" r:id="rId8" display="https://podminky.urs.cz/item/CS_URS_2024_01/113107242"/>
    <hyperlink ref="F195" r:id="rId9" display="https://podminky.urs.cz/item/CS_URS_2024_01/113201112"/>
    <hyperlink ref="F201" r:id="rId10" display="https://podminky.urs.cz/item/CS_URS_2024_01/113202111"/>
    <hyperlink ref="F211" r:id="rId11" display="https://podminky.urs.cz/item/CS_URS_2024_01/121112003"/>
    <hyperlink ref="F217" r:id="rId12" display="https://podminky.urs.cz/item/CS_URS_2024_01/122251103"/>
    <hyperlink ref="F223" r:id="rId13" display="https://podminky.urs.cz/item/CS_URS_2024_01/129001101"/>
    <hyperlink ref="F228" r:id="rId14" display="https://podminky.urs.cz/item/CS_URS_2024_01/132212131"/>
    <hyperlink ref="F233" r:id="rId15" display="https://podminky.urs.cz/item/CS_URS_2024_01/132251103"/>
    <hyperlink ref="F238" r:id="rId16" display="https://podminky.urs.cz/item/CS_URS_2024_01/162351124"/>
    <hyperlink ref="F244" r:id="rId17" display="https://podminky.urs.cz/item/CS_URS_2024_01/162751117"/>
    <hyperlink ref="F251" r:id="rId18" display="https://podminky.urs.cz/item/CS_URS_2024_01/167151101"/>
    <hyperlink ref="F257" r:id="rId19" display="https://podminky.urs.cz/item/CS_URS_2024_01/171201231"/>
    <hyperlink ref="F261" r:id="rId20" display="https://podminky.urs.cz/item/CS_URS_2024_01/171251201"/>
    <hyperlink ref="F264" r:id="rId21" display="https://podminky.urs.cz/item/CS_URS_2024_01/174151101"/>
    <hyperlink ref="F272" r:id="rId22" display="https://podminky.urs.cz/item/CS_URS_2024_01/175111101"/>
    <hyperlink ref="F280" r:id="rId23" display="https://podminky.urs.cz/item/CS_URS_2024_01/181351113"/>
    <hyperlink ref="F285" r:id="rId24" display="https://podminky.urs.cz/item/CS_URS_2024_01/181411131"/>
    <hyperlink ref="F292" r:id="rId25" display="https://podminky.urs.cz/item/CS_URS_2024_01/181951111"/>
    <hyperlink ref="F296" r:id="rId26" display="https://podminky.urs.cz/item/CS_URS_2024_01/181951112"/>
    <hyperlink ref="F309" r:id="rId27" display="https://podminky.urs.cz/item/CS_URS_2024_01/451561111"/>
    <hyperlink ref="F330" r:id="rId28" display="https://podminky.urs.cz/item/CS_URS_2024_01/451573111"/>
    <hyperlink ref="F340" r:id="rId29" display="https://podminky.urs.cz/item/CS_URS_2024_01/564851111"/>
    <hyperlink ref="F354" r:id="rId30" display="https://podminky.urs.cz/item/CS_URS_2024_01/564861111"/>
    <hyperlink ref="F381" r:id="rId31" display="https://podminky.urs.cz/item/CS_URS_2024_01/596211113"/>
    <hyperlink ref="F431" r:id="rId32" display="https://podminky.urs.cz/item/CS_URS_2024_01/596212212"/>
    <hyperlink ref="F452" r:id="rId33" display="https://podminky.urs.cz/item/CS_URS_2024_01/899132111"/>
    <hyperlink ref="F460" r:id="rId34" display="https://podminky.urs.cz/item/CS_URS_2024_01/899132212"/>
    <hyperlink ref="F469" r:id="rId35" display="https://podminky.urs.cz/item/CS_URS_2024_01/916131213"/>
    <hyperlink ref="F491" r:id="rId36" display="https://podminky.urs.cz/item/CS_URS_2024_01/916231213"/>
    <hyperlink ref="F504" r:id="rId37" display="https://podminky.urs.cz/item/CS_URS_2024_01/916991121"/>
    <hyperlink ref="F514" r:id="rId38" display="https://podminky.urs.cz/item/CS_URS_2024_01/919726123"/>
    <hyperlink ref="F523" r:id="rId39" display="https://podminky.urs.cz/item/CS_URS_2024_01/919735111"/>
    <hyperlink ref="F536" r:id="rId40" display="https://podminky.urs.cz/item/CS_URS_2024_01/962042321"/>
    <hyperlink ref="F542" r:id="rId41" display="https://podminky.urs.cz/item/CS_URS_2024_01/979054451"/>
    <hyperlink ref="F548" r:id="rId42" display="https://podminky.urs.cz/item/CS_URS_2024_01/997221551"/>
    <hyperlink ref="F556" r:id="rId43" display="https://podminky.urs.cz/item/CS_URS_2024_01/997221559"/>
    <hyperlink ref="F560" r:id="rId44" display="https://podminky.urs.cz/item/CS_URS_2024_01/997221561"/>
    <hyperlink ref="F567" r:id="rId45" display="https://podminky.urs.cz/item/CS_URS_2024_01/997221569"/>
    <hyperlink ref="F574" r:id="rId46" display="https://podminky.urs.cz/item/CS_URS_2024_01/997221571"/>
    <hyperlink ref="F580" r:id="rId47" display="https://podminky.urs.cz/item/CS_URS_2024_01/997221579"/>
    <hyperlink ref="F586" r:id="rId48" display="https://podminky.urs.cz/item/CS_URS_2024_01/997221611"/>
    <hyperlink ref="F590" r:id="rId49" display="https://podminky.urs.cz/item/CS_URS_2024_01/997221612"/>
    <hyperlink ref="F593" r:id="rId50" display="https://podminky.urs.cz/item/CS_URS_2024_01/997221861"/>
    <hyperlink ref="F601" r:id="rId51" display="https://podminky.urs.cz/item/CS_URS_2024_01/997221873"/>
    <hyperlink ref="F605" r:id="rId52" display="https://podminky.urs.cz/item/CS_URS_2024_01/997221875"/>
    <hyperlink ref="F612" r:id="rId53" display="https://podminky.urs.cz/item/CS_URS_2024_01/998223011"/>
    <hyperlink ref="F617" r:id="rId54" display="https://podminky.urs.cz/item/CS_URS_2024_01/220860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1" customFormat="1" ht="12" customHeight="1">
      <c r="B8" s="21"/>
      <c r="D8" s="151" t="s">
        <v>122</v>
      </c>
      <c r="L8" s="21"/>
    </row>
    <row r="9" s="2" customFormat="1" ht="16.5" customHeight="1">
      <c r="A9" s="39"/>
      <c r="B9" s="45"/>
      <c r="C9" s="39"/>
      <c r="D9" s="39"/>
      <c r="E9" s="152" t="s">
        <v>1184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1185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21</v>
      </c>
      <c r="E14" s="39"/>
      <c r="F14" s="142" t="s">
        <v>22</v>
      </c>
      <c r="G14" s="39"/>
      <c r="H14" s="39"/>
      <c r="I14" s="151" t="s">
        <v>23</v>
      </c>
      <c r="J14" s="154" t="str">
        <f>'Rekapitulace stavby'!AN8</f>
        <v>20. 6. 2024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25</v>
      </c>
      <c r="E16" s="39"/>
      <c r="F16" s="39"/>
      <c r="G16" s="39"/>
      <c r="H16" s="39"/>
      <c r="I16" s="151" t="s">
        <v>26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26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ROUND((SUM(BE132:BE382)),  2)</f>
        <v>0</v>
      </c>
      <c r="G35" s="39"/>
      <c r="H35" s="39"/>
      <c r="I35" s="165">
        <v>0.20999999999999999</v>
      </c>
      <c r="J35" s="164">
        <f>ROUND(((SUM(BE132:BE382))*I35),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ROUND((SUM(BF132:BF382)),  2)</f>
        <v>0</v>
      </c>
      <c r="G36" s="39"/>
      <c r="H36" s="39"/>
      <c r="I36" s="165">
        <v>0.12</v>
      </c>
      <c r="J36" s="164">
        <f>ROUND(((SUM(BF132:BF382))*I36),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ROUND((SUM(BG132:BG382)),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ROUND((SUM(BH132:BH382)),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ROUND((SUM(BI132:BI382)),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1184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401N - Veřejné osvětlení - NEUZNATELNÉ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Česká Třebová </v>
      </c>
      <c r="G91" s="41"/>
      <c r="H91" s="41"/>
      <c r="I91" s="33" t="s">
        <v>23</v>
      </c>
      <c r="J91" s="80" t="str">
        <f>IF(J14="","",J14)</f>
        <v>20. 6. 2024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E17</f>
        <v>Město Česká Třebová, Staré náměstí 78</v>
      </c>
      <c r="G93" s="41"/>
      <c r="H93" s="41"/>
      <c r="I93" s="33" t="s">
        <v>31</v>
      </c>
      <c r="J93" s="37" t="str">
        <f>E23</f>
        <v>PRODIN a.s., K Vápence 2745, 530 02 Pardubice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 xml:space="preserve">Ing. Ondřej Ťupa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127</v>
      </c>
      <c r="D96" s="186"/>
      <c r="E96" s="186"/>
      <c r="F96" s="186"/>
      <c r="G96" s="186"/>
      <c r="H96" s="186"/>
      <c r="I96" s="186"/>
      <c r="J96" s="187" t="s">
        <v>128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129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s="9" customFormat="1" ht="24.96" customHeight="1">
      <c r="A99" s="9"/>
      <c r="B99" s="189"/>
      <c r="C99" s="190"/>
      <c r="D99" s="191" t="s">
        <v>212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213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218</v>
      </c>
      <c r="E101" s="197"/>
      <c r="F101" s="197"/>
      <c r="G101" s="197"/>
      <c r="H101" s="197"/>
      <c r="I101" s="197"/>
      <c r="J101" s="198">
        <f>J171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1186</v>
      </c>
      <c r="E102" s="192"/>
      <c r="F102" s="192"/>
      <c r="G102" s="192"/>
      <c r="H102" s="192"/>
      <c r="I102" s="192"/>
      <c r="J102" s="193">
        <f>J174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1187</v>
      </c>
      <c r="E103" s="197"/>
      <c r="F103" s="197"/>
      <c r="G103" s="197"/>
      <c r="H103" s="197"/>
      <c r="I103" s="197"/>
      <c r="J103" s="198">
        <f>J175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877</v>
      </c>
      <c r="E104" s="192"/>
      <c r="F104" s="192"/>
      <c r="G104" s="192"/>
      <c r="H104" s="192"/>
      <c r="I104" s="192"/>
      <c r="J104" s="193">
        <f>J201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1188</v>
      </c>
      <c r="E105" s="197"/>
      <c r="F105" s="197"/>
      <c r="G105" s="197"/>
      <c r="H105" s="197"/>
      <c r="I105" s="197"/>
      <c r="J105" s="198">
        <f>J202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1189</v>
      </c>
      <c r="E106" s="197"/>
      <c r="F106" s="197"/>
      <c r="G106" s="197"/>
      <c r="H106" s="197"/>
      <c r="I106" s="197"/>
      <c r="J106" s="198">
        <f>J278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1190</v>
      </c>
      <c r="E107" s="192"/>
      <c r="F107" s="192"/>
      <c r="G107" s="192"/>
      <c r="H107" s="192"/>
      <c r="I107" s="192"/>
      <c r="J107" s="193">
        <f>J357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131</v>
      </c>
      <c r="E108" s="192"/>
      <c r="F108" s="192"/>
      <c r="G108" s="192"/>
      <c r="H108" s="192"/>
      <c r="I108" s="192"/>
      <c r="J108" s="193">
        <f>J367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132</v>
      </c>
      <c r="E109" s="197"/>
      <c r="F109" s="197"/>
      <c r="G109" s="197"/>
      <c r="H109" s="197"/>
      <c r="I109" s="197"/>
      <c r="J109" s="198">
        <f>J368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133</v>
      </c>
      <c r="E110" s="197"/>
      <c r="F110" s="197"/>
      <c r="G110" s="197"/>
      <c r="H110" s="197"/>
      <c r="I110" s="197"/>
      <c r="J110" s="198">
        <f>J378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134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Oprava chodníků, Kubelkova ul. v České Třebové - etapa 2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122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1184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124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SO 401N - Veřejné osvětlení - NEUZNATELNÉ NÁKLADY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21</v>
      </c>
      <c r="D126" s="41"/>
      <c r="E126" s="41"/>
      <c r="F126" s="28" t="str">
        <f>F14</f>
        <v xml:space="preserve">Česká Třebová </v>
      </c>
      <c r="G126" s="41"/>
      <c r="H126" s="41"/>
      <c r="I126" s="33" t="s">
        <v>23</v>
      </c>
      <c r="J126" s="80" t="str">
        <f>IF(J14="","",J14)</f>
        <v>20. 6. 2024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40.05" customHeight="1">
      <c r="A128" s="39"/>
      <c r="B128" s="40"/>
      <c r="C128" s="33" t="s">
        <v>25</v>
      </c>
      <c r="D128" s="41"/>
      <c r="E128" s="41"/>
      <c r="F128" s="28" t="str">
        <f>E17</f>
        <v>Město Česká Třebová, Staré náměstí 78</v>
      </c>
      <c r="G128" s="41"/>
      <c r="H128" s="41"/>
      <c r="I128" s="33" t="s">
        <v>31</v>
      </c>
      <c r="J128" s="37" t="str">
        <f>E23</f>
        <v>PRODIN a.s., K Vápence 2745, 530 02 Pardubice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29</v>
      </c>
      <c r="D129" s="41"/>
      <c r="E129" s="41"/>
      <c r="F129" s="28" t="str">
        <f>IF(E20="","",E20)</f>
        <v>Vyplň údaj</v>
      </c>
      <c r="G129" s="41"/>
      <c r="H129" s="41"/>
      <c r="I129" s="33" t="s">
        <v>36</v>
      </c>
      <c r="J129" s="37" t="str">
        <f>E26</f>
        <v xml:space="preserve">Ing. Ondřej Ťupa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135</v>
      </c>
      <c r="D131" s="203" t="s">
        <v>64</v>
      </c>
      <c r="E131" s="203" t="s">
        <v>60</v>
      </c>
      <c r="F131" s="203" t="s">
        <v>61</v>
      </c>
      <c r="G131" s="203" t="s">
        <v>136</v>
      </c>
      <c r="H131" s="203" t="s">
        <v>137</v>
      </c>
      <c r="I131" s="203" t="s">
        <v>138</v>
      </c>
      <c r="J131" s="203" t="s">
        <v>128</v>
      </c>
      <c r="K131" s="204" t="s">
        <v>139</v>
      </c>
      <c r="L131" s="205"/>
      <c r="M131" s="101" t="s">
        <v>1</v>
      </c>
      <c r="N131" s="102" t="s">
        <v>43</v>
      </c>
      <c r="O131" s="102" t="s">
        <v>140</v>
      </c>
      <c r="P131" s="102" t="s">
        <v>141</v>
      </c>
      <c r="Q131" s="102" t="s">
        <v>142</v>
      </c>
      <c r="R131" s="102" t="s">
        <v>143</v>
      </c>
      <c r="S131" s="102" t="s">
        <v>144</v>
      </c>
      <c r="T131" s="102" t="s">
        <v>145</v>
      </c>
      <c r="U131" s="103" t="s">
        <v>146</v>
      </c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147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P133+P174+P201+P357+P367</f>
        <v>0</v>
      </c>
      <c r="Q132" s="105"/>
      <c r="R132" s="208">
        <f>R133+R174+R201+R357+R367</f>
        <v>3.2818925000000001</v>
      </c>
      <c r="S132" s="105"/>
      <c r="T132" s="208">
        <f>T133+T174+T201+T357+T367</f>
        <v>1.6000000000000001</v>
      </c>
      <c r="U132" s="106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78</v>
      </c>
      <c r="AU132" s="18" t="s">
        <v>130</v>
      </c>
      <c r="BK132" s="209">
        <f>BK133+BK174+BK201+BK357+BK367</f>
        <v>0</v>
      </c>
    </row>
    <row r="133" s="12" customFormat="1" ht="25.92" customHeight="1">
      <c r="A133" s="12"/>
      <c r="B133" s="210"/>
      <c r="C133" s="211"/>
      <c r="D133" s="212" t="s">
        <v>78</v>
      </c>
      <c r="E133" s="213" t="s">
        <v>221</v>
      </c>
      <c r="F133" s="213" t="s">
        <v>222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P134+P171</f>
        <v>0</v>
      </c>
      <c r="Q133" s="218"/>
      <c r="R133" s="219">
        <f>R134+R171</f>
        <v>0.493197</v>
      </c>
      <c r="S133" s="218"/>
      <c r="T133" s="219">
        <f>T134+T171</f>
        <v>1.6000000000000001</v>
      </c>
      <c r="U133" s="220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86</v>
      </c>
      <c r="AT133" s="222" t="s">
        <v>78</v>
      </c>
      <c r="AU133" s="222" t="s">
        <v>79</v>
      </c>
      <c r="AY133" s="221" t="s">
        <v>151</v>
      </c>
      <c r="BK133" s="223">
        <f>BK134+BK171</f>
        <v>0</v>
      </c>
    </row>
    <row r="134" s="12" customFormat="1" ht="22.8" customHeight="1">
      <c r="A134" s="12"/>
      <c r="B134" s="210"/>
      <c r="C134" s="211"/>
      <c r="D134" s="212" t="s">
        <v>78</v>
      </c>
      <c r="E134" s="224" t="s">
        <v>86</v>
      </c>
      <c r="F134" s="224" t="s">
        <v>223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SUM(P135:P170)</f>
        <v>0</v>
      </c>
      <c r="Q134" s="218"/>
      <c r="R134" s="219">
        <f>SUM(R135:R170)</f>
        <v>0.493197</v>
      </c>
      <c r="S134" s="218"/>
      <c r="T134" s="219">
        <f>SUM(T135:T170)</f>
        <v>0</v>
      </c>
      <c r="U134" s="220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86</v>
      </c>
      <c r="AT134" s="222" t="s">
        <v>78</v>
      </c>
      <c r="AU134" s="222" t="s">
        <v>86</v>
      </c>
      <c r="AY134" s="221" t="s">
        <v>151</v>
      </c>
      <c r="BK134" s="223">
        <f>SUM(BK135:BK170)</f>
        <v>0</v>
      </c>
    </row>
    <row r="135" s="2" customFormat="1" ht="24.15" customHeight="1">
      <c r="A135" s="39"/>
      <c r="B135" s="40"/>
      <c r="C135" s="226" t="s">
        <v>86</v>
      </c>
      <c r="D135" s="226" t="s">
        <v>154</v>
      </c>
      <c r="E135" s="227" t="s">
        <v>1191</v>
      </c>
      <c r="F135" s="228" t="s">
        <v>1192</v>
      </c>
      <c r="G135" s="229" t="s">
        <v>186</v>
      </c>
      <c r="H135" s="230">
        <v>9</v>
      </c>
      <c r="I135" s="231"/>
      <c r="J135" s="232">
        <f>ROUND(I135*H135,2)</f>
        <v>0</v>
      </c>
      <c r="K135" s="228" t="s">
        <v>1</v>
      </c>
      <c r="L135" s="45"/>
      <c r="M135" s="233" t="s">
        <v>1</v>
      </c>
      <c r="N135" s="234" t="s">
        <v>44</v>
      </c>
      <c r="O135" s="92"/>
      <c r="P135" s="235">
        <f>O135*H135</f>
        <v>0</v>
      </c>
      <c r="Q135" s="235">
        <v>0.00064999999999999997</v>
      </c>
      <c r="R135" s="235">
        <f>Q135*H135</f>
        <v>0.0058499999999999993</v>
      </c>
      <c r="S135" s="235">
        <v>0</v>
      </c>
      <c r="T135" s="235">
        <f>S135*H135</f>
        <v>0</v>
      </c>
      <c r="U135" s="236" t="s">
        <v>1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7" t="s">
        <v>172</v>
      </c>
      <c r="AT135" s="237" t="s">
        <v>154</v>
      </c>
      <c r="AU135" s="237" t="s">
        <v>88</v>
      </c>
      <c r="AY135" s="18" t="s">
        <v>151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8" t="s">
        <v>86</v>
      </c>
      <c r="BK135" s="238">
        <f>ROUND(I135*H135,2)</f>
        <v>0</v>
      </c>
      <c r="BL135" s="18" t="s">
        <v>172</v>
      </c>
      <c r="BM135" s="237" t="s">
        <v>1193</v>
      </c>
    </row>
    <row r="136" s="2" customFormat="1">
      <c r="A136" s="39"/>
      <c r="B136" s="40"/>
      <c r="C136" s="41"/>
      <c r="D136" s="239" t="s">
        <v>160</v>
      </c>
      <c r="E136" s="41"/>
      <c r="F136" s="240" t="s">
        <v>1192</v>
      </c>
      <c r="G136" s="41"/>
      <c r="H136" s="41"/>
      <c r="I136" s="241"/>
      <c r="J136" s="41"/>
      <c r="K136" s="41"/>
      <c r="L136" s="45"/>
      <c r="M136" s="242"/>
      <c r="N136" s="243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160</v>
      </c>
      <c r="AU136" s="18" t="s">
        <v>88</v>
      </c>
    </row>
    <row r="137" s="2" customFormat="1" ht="24.15" customHeight="1">
      <c r="A137" s="39"/>
      <c r="B137" s="40"/>
      <c r="C137" s="226" t="s">
        <v>88</v>
      </c>
      <c r="D137" s="226" t="s">
        <v>154</v>
      </c>
      <c r="E137" s="227" t="s">
        <v>1194</v>
      </c>
      <c r="F137" s="228" t="s">
        <v>1195</v>
      </c>
      <c r="G137" s="229" t="s">
        <v>186</v>
      </c>
      <c r="H137" s="230">
        <v>9</v>
      </c>
      <c r="I137" s="231"/>
      <c r="J137" s="232">
        <f>ROUND(I137*H137,2)</f>
        <v>0</v>
      </c>
      <c r="K137" s="228" t="s">
        <v>1</v>
      </c>
      <c r="L137" s="45"/>
      <c r="M137" s="233" t="s">
        <v>1</v>
      </c>
      <c r="N137" s="234" t="s">
        <v>44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5">
        <f>S137*H137</f>
        <v>0</v>
      </c>
      <c r="U137" s="236" t="s">
        <v>1</v>
      </c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172</v>
      </c>
      <c r="AT137" s="237" t="s">
        <v>154</v>
      </c>
      <c r="AU137" s="237" t="s">
        <v>88</v>
      </c>
      <c r="AY137" s="18" t="s">
        <v>151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86</v>
      </c>
      <c r="BK137" s="238">
        <f>ROUND(I137*H137,2)</f>
        <v>0</v>
      </c>
      <c r="BL137" s="18" t="s">
        <v>172</v>
      </c>
      <c r="BM137" s="237" t="s">
        <v>1196</v>
      </c>
    </row>
    <row r="138" s="2" customFormat="1">
      <c r="A138" s="39"/>
      <c r="B138" s="40"/>
      <c r="C138" s="41"/>
      <c r="D138" s="239" t="s">
        <v>160</v>
      </c>
      <c r="E138" s="41"/>
      <c r="F138" s="240" t="s">
        <v>1195</v>
      </c>
      <c r="G138" s="41"/>
      <c r="H138" s="41"/>
      <c r="I138" s="241"/>
      <c r="J138" s="41"/>
      <c r="K138" s="41"/>
      <c r="L138" s="45"/>
      <c r="M138" s="242"/>
      <c r="N138" s="243"/>
      <c r="O138" s="92"/>
      <c r="P138" s="92"/>
      <c r="Q138" s="92"/>
      <c r="R138" s="92"/>
      <c r="S138" s="92"/>
      <c r="T138" s="92"/>
      <c r="U138" s="93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160</v>
      </c>
      <c r="AU138" s="18" t="s">
        <v>88</v>
      </c>
    </row>
    <row r="139" s="2" customFormat="1" ht="16.5" customHeight="1">
      <c r="A139" s="39"/>
      <c r="B139" s="40"/>
      <c r="C139" s="226" t="s">
        <v>167</v>
      </c>
      <c r="D139" s="226" t="s">
        <v>154</v>
      </c>
      <c r="E139" s="227" t="s">
        <v>1197</v>
      </c>
      <c r="F139" s="228" t="s">
        <v>1198</v>
      </c>
      <c r="G139" s="229" t="s">
        <v>582</v>
      </c>
      <c r="H139" s="230">
        <v>870</v>
      </c>
      <c r="I139" s="231"/>
      <c r="J139" s="232">
        <f>ROUND(I139*H139,2)</f>
        <v>0</v>
      </c>
      <c r="K139" s="228" t="s">
        <v>1</v>
      </c>
      <c r="L139" s="45"/>
      <c r="M139" s="233" t="s">
        <v>1</v>
      </c>
      <c r="N139" s="234" t="s">
        <v>44</v>
      </c>
      <c r="O139" s="92"/>
      <c r="P139" s="235">
        <f>O139*H139</f>
        <v>0</v>
      </c>
      <c r="Q139" s="235">
        <v>0.00055999999999999995</v>
      </c>
      <c r="R139" s="235">
        <f>Q139*H139</f>
        <v>0.48719999999999997</v>
      </c>
      <c r="S139" s="235">
        <v>0</v>
      </c>
      <c r="T139" s="235">
        <f>S139*H139</f>
        <v>0</v>
      </c>
      <c r="U139" s="23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172</v>
      </c>
      <c r="AT139" s="237" t="s">
        <v>154</v>
      </c>
      <c r="AU139" s="237" t="s">
        <v>88</v>
      </c>
      <c r="AY139" s="18" t="s">
        <v>151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86</v>
      </c>
      <c r="BK139" s="238">
        <f>ROUND(I139*H139,2)</f>
        <v>0</v>
      </c>
      <c r="BL139" s="18" t="s">
        <v>172</v>
      </c>
      <c r="BM139" s="237" t="s">
        <v>1199</v>
      </c>
    </row>
    <row r="140" s="2" customFormat="1">
      <c r="A140" s="39"/>
      <c r="B140" s="40"/>
      <c r="C140" s="41"/>
      <c r="D140" s="239" t="s">
        <v>160</v>
      </c>
      <c r="E140" s="41"/>
      <c r="F140" s="240" t="s">
        <v>1198</v>
      </c>
      <c r="G140" s="41"/>
      <c r="H140" s="41"/>
      <c r="I140" s="241"/>
      <c r="J140" s="41"/>
      <c r="K140" s="41"/>
      <c r="L140" s="45"/>
      <c r="M140" s="242"/>
      <c r="N140" s="243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88</v>
      </c>
    </row>
    <row r="141" s="2" customFormat="1" ht="21.75" customHeight="1">
      <c r="A141" s="39"/>
      <c r="B141" s="40"/>
      <c r="C141" s="226" t="s">
        <v>172</v>
      </c>
      <c r="D141" s="226" t="s">
        <v>154</v>
      </c>
      <c r="E141" s="227" t="s">
        <v>1200</v>
      </c>
      <c r="F141" s="228" t="s">
        <v>1201</v>
      </c>
      <c r="G141" s="229" t="s">
        <v>582</v>
      </c>
      <c r="H141" s="230">
        <v>870</v>
      </c>
      <c r="I141" s="231"/>
      <c r="J141" s="232">
        <f>ROUND(I141*H141,2)</f>
        <v>0</v>
      </c>
      <c r="K141" s="228" t="s">
        <v>1</v>
      </c>
      <c r="L141" s="45"/>
      <c r="M141" s="233" t="s">
        <v>1</v>
      </c>
      <c r="N141" s="234" t="s">
        <v>44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5">
        <f>S141*H141</f>
        <v>0</v>
      </c>
      <c r="U141" s="236" t="s">
        <v>1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172</v>
      </c>
      <c r="AT141" s="237" t="s">
        <v>154</v>
      </c>
      <c r="AU141" s="237" t="s">
        <v>88</v>
      </c>
      <c r="AY141" s="18" t="s">
        <v>151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86</v>
      </c>
      <c r="BK141" s="238">
        <f>ROUND(I141*H141,2)</f>
        <v>0</v>
      </c>
      <c r="BL141" s="18" t="s">
        <v>172</v>
      </c>
      <c r="BM141" s="237" t="s">
        <v>1202</v>
      </c>
    </row>
    <row r="142" s="2" customFormat="1">
      <c r="A142" s="39"/>
      <c r="B142" s="40"/>
      <c r="C142" s="41"/>
      <c r="D142" s="239" t="s">
        <v>160</v>
      </c>
      <c r="E142" s="41"/>
      <c r="F142" s="240" t="s">
        <v>1201</v>
      </c>
      <c r="G142" s="41"/>
      <c r="H142" s="41"/>
      <c r="I142" s="241"/>
      <c r="J142" s="41"/>
      <c r="K142" s="41"/>
      <c r="L142" s="45"/>
      <c r="M142" s="242"/>
      <c r="N142" s="243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160</v>
      </c>
      <c r="AU142" s="18" t="s">
        <v>88</v>
      </c>
    </row>
    <row r="143" s="2" customFormat="1" ht="24.15" customHeight="1">
      <c r="A143" s="39"/>
      <c r="B143" s="40"/>
      <c r="C143" s="226" t="s">
        <v>150</v>
      </c>
      <c r="D143" s="226" t="s">
        <v>154</v>
      </c>
      <c r="E143" s="227" t="s">
        <v>1203</v>
      </c>
      <c r="F143" s="228" t="s">
        <v>1204</v>
      </c>
      <c r="G143" s="229" t="s">
        <v>320</v>
      </c>
      <c r="H143" s="230">
        <v>8.7159999999999993</v>
      </c>
      <c r="I143" s="231"/>
      <c r="J143" s="232">
        <f>ROUND(I143*H143,2)</f>
        <v>0</v>
      </c>
      <c r="K143" s="228" t="s">
        <v>1</v>
      </c>
      <c r="L143" s="45"/>
      <c r="M143" s="233" t="s">
        <v>1</v>
      </c>
      <c r="N143" s="234" t="s">
        <v>44</v>
      </c>
      <c r="O143" s="92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5">
        <f>S143*H143</f>
        <v>0</v>
      </c>
      <c r="U143" s="23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7" t="s">
        <v>172</v>
      </c>
      <c r="AT143" s="237" t="s">
        <v>154</v>
      </c>
      <c r="AU143" s="237" t="s">
        <v>88</v>
      </c>
      <c r="AY143" s="18" t="s">
        <v>151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8" t="s">
        <v>86</v>
      </c>
      <c r="BK143" s="238">
        <f>ROUND(I143*H143,2)</f>
        <v>0</v>
      </c>
      <c r="BL143" s="18" t="s">
        <v>172</v>
      </c>
      <c r="BM143" s="237" t="s">
        <v>1205</v>
      </c>
    </row>
    <row r="144" s="2" customFormat="1">
      <c r="A144" s="39"/>
      <c r="B144" s="40"/>
      <c r="C144" s="41"/>
      <c r="D144" s="239" t="s">
        <v>160</v>
      </c>
      <c r="E144" s="41"/>
      <c r="F144" s="240" t="s">
        <v>1204</v>
      </c>
      <c r="G144" s="41"/>
      <c r="H144" s="41"/>
      <c r="I144" s="241"/>
      <c r="J144" s="41"/>
      <c r="K144" s="41"/>
      <c r="L144" s="45"/>
      <c r="M144" s="242"/>
      <c r="N144" s="243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88</v>
      </c>
    </row>
    <row r="145" s="13" customFormat="1">
      <c r="A145" s="13"/>
      <c r="B145" s="244"/>
      <c r="C145" s="245"/>
      <c r="D145" s="239" t="s">
        <v>161</v>
      </c>
      <c r="E145" s="246" t="s">
        <v>1</v>
      </c>
      <c r="F145" s="247" t="s">
        <v>1206</v>
      </c>
      <c r="G145" s="245"/>
      <c r="H145" s="248">
        <v>8.7159999999999993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2"/>
      <c r="U145" s="25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161</v>
      </c>
      <c r="AU145" s="254" t="s">
        <v>88</v>
      </c>
      <c r="AV145" s="13" t="s">
        <v>88</v>
      </c>
      <c r="AW145" s="13" t="s">
        <v>35</v>
      </c>
      <c r="AX145" s="13" t="s">
        <v>79</v>
      </c>
      <c r="AY145" s="254" t="s">
        <v>151</v>
      </c>
    </row>
    <row r="146" s="15" customFormat="1">
      <c r="A146" s="15"/>
      <c r="B146" s="271"/>
      <c r="C146" s="272"/>
      <c r="D146" s="239" t="s">
        <v>161</v>
      </c>
      <c r="E146" s="273" t="s">
        <v>1</v>
      </c>
      <c r="F146" s="274" t="s">
        <v>236</v>
      </c>
      <c r="G146" s="272"/>
      <c r="H146" s="275">
        <v>8.7159999999999993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79"/>
      <c r="U146" s="280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161</v>
      </c>
      <c r="AU146" s="281" t="s">
        <v>88</v>
      </c>
      <c r="AV146" s="15" t="s">
        <v>172</v>
      </c>
      <c r="AW146" s="15" t="s">
        <v>35</v>
      </c>
      <c r="AX146" s="15" t="s">
        <v>86</v>
      </c>
      <c r="AY146" s="281" t="s">
        <v>151</v>
      </c>
    </row>
    <row r="147" s="2" customFormat="1" ht="37.8" customHeight="1">
      <c r="A147" s="39"/>
      <c r="B147" s="40"/>
      <c r="C147" s="226" t="s">
        <v>183</v>
      </c>
      <c r="D147" s="226" t="s">
        <v>154</v>
      </c>
      <c r="E147" s="227" t="s">
        <v>1207</v>
      </c>
      <c r="F147" s="228" t="s">
        <v>1208</v>
      </c>
      <c r="G147" s="229" t="s">
        <v>320</v>
      </c>
      <c r="H147" s="230">
        <v>50.119999999999997</v>
      </c>
      <c r="I147" s="231"/>
      <c r="J147" s="232">
        <f>ROUND(I147*H147,2)</f>
        <v>0</v>
      </c>
      <c r="K147" s="228" t="s">
        <v>1</v>
      </c>
      <c r="L147" s="45"/>
      <c r="M147" s="233" t="s">
        <v>1</v>
      </c>
      <c r="N147" s="234" t="s">
        <v>44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5">
        <f>S147*H147</f>
        <v>0</v>
      </c>
      <c r="U147" s="236" t="s">
        <v>1</v>
      </c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172</v>
      </c>
      <c r="AT147" s="237" t="s">
        <v>154</v>
      </c>
      <c r="AU147" s="237" t="s">
        <v>88</v>
      </c>
      <c r="AY147" s="18" t="s">
        <v>151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86</v>
      </c>
      <c r="BK147" s="238">
        <f>ROUND(I147*H147,2)</f>
        <v>0</v>
      </c>
      <c r="BL147" s="18" t="s">
        <v>172</v>
      </c>
      <c r="BM147" s="237" t="s">
        <v>1209</v>
      </c>
    </row>
    <row r="148" s="2" customFormat="1">
      <c r="A148" s="39"/>
      <c r="B148" s="40"/>
      <c r="C148" s="41"/>
      <c r="D148" s="239" t="s">
        <v>160</v>
      </c>
      <c r="E148" s="41"/>
      <c r="F148" s="240" t="s">
        <v>1208</v>
      </c>
      <c r="G148" s="41"/>
      <c r="H148" s="41"/>
      <c r="I148" s="241"/>
      <c r="J148" s="41"/>
      <c r="K148" s="41"/>
      <c r="L148" s="45"/>
      <c r="M148" s="242"/>
      <c r="N148" s="243"/>
      <c r="O148" s="92"/>
      <c r="P148" s="92"/>
      <c r="Q148" s="92"/>
      <c r="R148" s="92"/>
      <c r="S148" s="92"/>
      <c r="T148" s="92"/>
      <c r="U148" s="93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160</v>
      </c>
      <c r="AU148" s="18" t="s">
        <v>88</v>
      </c>
    </row>
    <row r="149" s="13" customFormat="1">
      <c r="A149" s="13"/>
      <c r="B149" s="244"/>
      <c r="C149" s="245"/>
      <c r="D149" s="239" t="s">
        <v>161</v>
      </c>
      <c r="E149" s="246" t="s">
        <v>1</v>
      </c>
      <c r="F149" s="247" t="s">
        <v>1210</v>
      </c>
      <c r="G149" s="245"/>
      <c r="H149" s="248">
        <v>30.870000000000001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2"/>
      <c r="U149" s="25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161</v>
      </c>
      <c r="AU149" s="254" t="s">
        <v>88</v>
      </c>
      <c r="AV149" s="13" t="s">
        <v>88</v>
      </c>
      <c r="AW149" s="13" t="s">
        <v>35</v>
      </c>
      <c r="AX149" s="13" t="s">
        <v>79</v>
      </c>
      <c r="AY149" s="254" t="s">
        <v>151</v>
      </c>
    </row>
    <row r="150" s="13" customFormat="1">
      <c r="A150" s="13"/>
      <c r="B150" s="244"/>
      <c r="C150" s="245"/>
      <c r="D150" s="239" t="s">
        <v>161</v>
      </c>
      <c r="E150" s="246" t="s">
        <v>1</v>
      </c>
      <c r="F150" s="247" t="s">
        <v>1211</v>
      </c>
      <c r="G150" s="245"/>
      <c r="H150" s="248">
        <v>14.105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2"/>
      <c r="U150" s="25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161</v>
      </c>
      <c r="AU150" s="254" t="s">
        <v>88</v>
      </c>
      <c r="AV150" s="13" t="s">
        <v>88</v>
      </c>
      <c r="AW150" s="13" t="s">
        <v>35</v>
      </c>
      <c r="AX150" s="13" t="s">
        <v>79</v>
      </c>
      <c r="AY150" s="254" t="s">
        <v>151</v>
      </c>
    </row>
    <row r="151" s="13" customFormat="1">
      <c r="A151" s="13"/>
      <c r="B151" s="244"/>
      <c r="C151" s="245"/>
      <c r="D151" s="239" t="s">
        <v>161</v>
      </c>
      <c r="E151" s="246" t="s">
        <v>1</v>
      </c>
      <c r="F151" s="247" t="s">
        <v>1212</v>
      </c>
      <c r="G151" s="245"/>
      <c r="H151" s="248">
        <v>5.1449999999999996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2"/>
      <c r="U151" s="25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161</v>
      </c>
      <c r="AU151" s="254" t="s">
        <v>88</v>
      </c>
      <c r="AV151" s="13" t="s">
        <v>88</v>
      </c>
      <c r="AW151" s="13" t="s">
        <v>35</v>
      </c>
      <c r="AX151" s="13" t="s">
        <v>79</v>
      </c>
      <c r="AY151" s="254" t="s">
        <v>151</v>
      </c>
    </row>
    <row r="152" s="15" customFormat="1">
      <c r="A152" s="15"/>
      <c r="B152" s="271"/>
      <c r="C152" s="272"/>
      <c r="D152" s="239" t="s">
        <v>161</v>
      </c>
      <c r="E152" s="273" t="s">
        <v>1</v>
      </c>
      <c r="F152" s="274" t="s">
        <v>236</v>
      </c>
      <c r="G152" s="272"/>
      <c r="H152" s="275">
        <v>50.120000000000005</v>
      </c>
      <c r="I152" s="276"/>
      <c r="J152" s="272"/>
      <c r="K152" s="272"/>
      <c r="L152" s="277"/>
      <c r="M152" s="278"/>
      <c r="N152" s="279"/>
      <c r="O152" s="279"/>
      <c r="P152" s="279"/>
      <c r="Q152" s="279"/>
      <c r="R152" s="279"/>
      <c r="S152" s="279"/>
      <c r="T152" s="279"/>
      <c r="U152" s="280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1" t="s">
        <v>161</v>
      </c>
      <c r="AU152" s="281" t="s">
        <v>88</v>
      </c>
      <c r="AV152" s="15" t="s">
        <v>172</v>
      </c>
      <c r="AW152" s="15" t="s">
        <v>35</v>
      </c>
      <c r="AX152" s="15" t="s">
        <v>86</v>
      </c>
      <c r="AY152" s="281" t="s">
        <v>151</v>
      </c>
    </row>
    <row r="153" s="2" customFormat="1" ht="24.15" customHeight="1">
      <c r="A153" s="39"/>
      <c r="B153" s="40"/>
      <c r="C153" s="226" t="s">
        <v>279</v>
      </c>
      <c r="D153" s="226" t="s">
        <v>154</v>
      </c>
      <c r="E153" s="227" t="s">
        <v>1213</v>
      </c>
      <c r="F153" s="228" t="s">
        <v>1214</v>
      </c>
      <c r="G153" s="229" t="s">
        <v>226</v>
      </c>
      <c r="H153" s="230">
        <v>189.53</v>
      </c>
      <c r="I153" s="231"/>
      <c r="J153" s="232">
        <f>ROUND(I153*H153,2)</f>
        <v>0</v>
      </c>
      <c r="K153" s="228" t="s">
        <v>1</v>
      </c>
      <c r="L153" s="45"/>
      <c r="M153" s="233" t="s">
        <v>1</v>
      </c>
      <c r="N153" s="234" t="s">
        <v>44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5">
        <f>S153*H153</f>
        <v>0</v>
      </c>
      <c r="U153" s="236" t="s">
        <v>1</v>
      </c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172</v>
      </c>
      <c r="AT153" s="237" t="s">
        <v>154</v>
      </c>
      <c r="AU153" s="237" t="s">
        <v>88</v>
      </c>
      <c r="AY153" s="18" t="s">
        <v>151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86</v>
      </c>
      <c r="BK153" s="238">
        <f>ROUND(I153*H153,2)</f>
        <v>0</v>
      </c>
      <c r="BL153" s="18" t="s">
        <v>172</v>
      </c>
      <c r="BM153" s="237" t="s">
        <v>1215</v>
      </c>
    </row>
    <row r="154" s="2" customFormat="1">
      <c r="A154" s="39"/>
      <c r="B154" s="40"/>
      <c r="C154" s="41"/>
      <c r="D154" s="239" t="s">
        <v>160</v>
      </c>
      <c r="E154" s="41"/>
      <c r="F154" s="240" t="s">
        <v>1214</v>
      </c>
      <c r="G154" s="41"/>
      <c r="H154" s="41"/>
      <c r="I154" s="241"/>
      <c r="J154" s="41"/>
      <c r="K154" s="41"/>
      <c r="L154" s="45"/>
      <c r="M154" s="242"/>
      <c r="N154" s="243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88</v>
      </c>
    </row>
    <row r="155" s="13" customFormat="1">
      <c r="A155" s="13"/>
      <c r="B155" s="244"/>
      <c r="C155" s="245"/>
      <c r="D155" s="239" t="s">
        <v>161</v>
      </c>
      <c r="E155" s="246" t="s">
        <v>1</v>
      </c>
      <c r="F155" s="247" t="s">
        <v>1216</v>
      </c>
      <c r="G155" s="245"/>
      <c r="H155" s="248">
        <v>154.34999999999999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2"/>
      <c r="U155" s="25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161</v>
      </c>
      <c r="AU155" s="254" t="s">
        <v>88</v>
      </c>
      <c r="AV155" s="13" t="s">
        <v>88</v>
      </c>
      <c r="AW155" s="13" t="s">
        <v>35</v>
      </c>
      <c r="AX155" s="13" t="s">
        <v>79</v>
      </c>
      <c r="AY155" s="254" t="s">
        <v>151</v>
      </c>
    </row>
    <row r="156" s="13" customFormat="1">
      <c r="A156" s="13"/>
      <c r="B156" s="244"/>
      <c r="C156" s="245"/>
      <c r="D156" s="239" t="s">
        <v>161</v>
      </c>
      <c r="E156" s="246" t="s">
        <v>1</v>
      </c>
      <c r="F156" s="247" t="s">
        <v>1217</v>
      </c>
      <c r="G156" s="245"/>
      <c r="H156" s="248">
        <v>20.149999999999999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2"/>
      <c r="U156" s="25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161</v>
      </c>
      <c r="AU156" s="254" t="s">
        <v>88</v>
      </c>
      <c r="AV156" s="13" t="s">
        <v>88</v>
      </c>
      <c r="AW156" s="13" t="s">
        <v>35</v>
      </c>
      <c r="AX156" s="13" t="s">
        <v>79</v>
      </c>
      <c r="AY156" s="254" t="s">
        <v>151</v>
      </c>
    </row>
    <row r="157" s="13" customFormat="1">
      <c r="A157" s="13"/>
      <c r="B157" s="244"/>
      <c r="C157" s="245"/>
      <c r="D157" s="239" t="s">
        <v>161</v>
      </c>
      <c r="E157" s="246" t="s">
        <v>1</v>
      </c>
      <c r="F157" s="247" t="s">
        <v>1218</v>
      </c>
      <c r="G157" s="245"/>
      <c r="H157" s="248">
        <v>7.3499999999999996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2"/>
      <c r="U157" s="25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161</v>
      </c>
      <c r="AU157" s="254" t="s">
        <v>88</v>
      </c>
      <c r="AV157" s="13" t="s">
        <v>88</v>
      </c>
      <c r="AW157" s="13" t="s">
        <v>35</v>
      </c>
      <c r="AX157" s="13" t="s">
        <v>79</v>
      </c>
      <c r="AY157" s="254" t="s">
        <v>151</v>
      </c>
    </row>
    <row r="158" s="13" customFormat="1">
      <c r="A158" s="13"/>
      <c r="B158" s="244"/>
      <c r="C158" s="245"/>
      <c r="D158" s="239" t="s">
        <v>161</v>
      </c>
      <c r="E158" s="246" t="s">
        <v>1</v>
      </c>
      <c r="F158" s="247" t="s">
        <v>1219</v>
      </c>
      <c r="G158" s="245"/>
      <c r="H158" s="248">
        <v>7.6799999999999997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2"/>
      <c r="U158" s="25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161</v>
      </c>
      <c r="AU158" s="254" t="s">
        <v>88</v>
      </c>
      <c r="AV158" s="13" t="s">
        <v>88</v>
      </c>
      <c r="AW158" s="13" t="s">
        <v>35</v>
      </c>
      <c r="AX158" s="13" t="s">
        <v>79</v>
      </c>
      <c r="AY158" s="254" t="s">
        <v>151</v>
      </c>
    </row>
    <row r="159" s="15" customFormat="1">
      <c r="A159" s="15"/>
      <c r="B159" s="271"/>
      <c r="C159" s="272"/>
      <c r="D159" s="239" t="s">
        <v>161</v>
      </c>
      <c r="E159" s="273" t="s">
        <v>1</v>
      </c>
      <c r="F159" s="274" t="s">
        <v>236</v>
      </c>
      <c r="G159" s="272"/>
      <c r="H159" s="275">
        <v>189.53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79"/>
      <c r="U159" s="280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1" t="s">
        <v>161</v>
      </c>
      <c r="AU159" s="281" t="s">
        <v>88</v>
      </c>
      <c r="AV159" s="15" t="s">
        <v>172</v>
      </c>
      <c r="AW159" s="15" t="s">
        <v>35</v>
      </c>
      <c r="AX159" s="15" t="s">
        <v>86</v>
      </c>
      <c r="AY159" s="281" t="s">
        <v>151</v>
      </c>
    </row>
    <row r="160" s="2" customFormat="1" ht="37.8" customHeight="1">
      <c r="A160" s="39"/>
      <c r="B160" s="40"/>
      <c r="C160" s="226" t="s">
        <v>287</v>
      </c>
      <c r="D160" s="226" t="s">
        <v>154</v>
      </c>
      <c r="E160" s="227" t="s">
        <v>1220</v>
      </c>
      <c r="F160" s="228" t="s">
        <v>1221</v>
      </c>
      <c r="G160" s="229" t="s">
        <v>226</v>
      </c>
      <c r="H160" s="230">
        <v>50.350000000000001</v>
      </c>
      <c r="I160" s="231"/>
      <c r="J160" s="232">
        <f>ROUND(I160*H160,2)</f>
        <v>0</v>
      </c>
      <c r="K160" s="228" t="s">
        <v>1</v>
      </c>
      <c r="L160" s="45"/>
      <c r="M160" s="233" t="s">
        <v>1</v>
      </c>
      <c r="N160" s="234" t="s">
        <v>44</v>
      </c>
      <c r="O160" s="92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5">
        <f>S160*H160</f>
        <v>0</v>
      </c>
      <c r="U160" s="236" t="s">
        <v>1</v>
      </c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7" t="s">
        <v>172</v>
      </c>
      <c r="AT160" s="237" t="s">
        <v>154</v>
      </c>
      <c r="AU160" s="237" t="s">
        <v>88</v>
      </c>
      <c r="AY160" s="18" t="s">
        <v>151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8" t="s">
        <v>86</v>
      </c>
      <c r="BK160" s="238">
        <f>ROUND(I160*H160,2)</f>
        <v>0</v>
      </c>
      <c r="BL160" s="18" t="s">
        <v>172</v>
      </c>
      <c r="BM160" s="237" t="s">
        <v>1222</v>
      </c>
    </row>
    <row r="161" s="2" customFormat="1">
      <c r="A161" s="39"/>
      <c r="B161" s="40"/>
      <c r="C161" s="41"/>
      <c r="D161" s="239" t="s">
        <v>160</v>
      </c>
      <c r="E161" s="41"/>
      <c r="F161" s="240" t="s">
        <v>1221</v>
      </c>
      <c r="G161" s="41"/>
      <c r="H161" s="41"/>
      <c r="I161" s="241"/>
      <c r="J161" s="41"/>
      <c r="K161" s="41"/>
      <c r="L161" s="45"/>
      <c r="M161" s="242"/>
      <c r="N161" s="243"/>
      <c r="O161" s="92"/>
      <c r="P161" s="92"/>
      <c r="Q161" s="92"/>
      <c r="R161" s="92"/>
      <c r="S161" s="92"/>
      <c r="T161" s="92"/>
      <c r="U161" s="93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160</v>
      </c>
      <c r="AU161" s="18" t="s">
        <v>88</v>
      </c>
    </row>
    <row r="162" s="13" customFormat="1">
      <c r="A162" s="13"/>
      <c r="B162" s="244"/>
      <c r="C162" s="245"/>
      <c r="D162" s="239" t="s">
        <v>161</v>
      </c>
      <c r="E162" s="246" t="s">
        <v>1</v>
      </c>
      <c r="F162" s="247" t="s">
        <v>1223</v>
      </c>
      <c r="G162" s="245"/>
      <c r="H162" s="248">
        <v>28.350000000000001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2"/>
      <c r="U162" s="25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161</v>
      </c>
      <c r="AU162" s="254" t="s">
        <v>88</v>
      </c>
      <c r="AV162" s="13" t="s">
        <v>88</v>
      </c>
      <c r="AW162" s="13" t="s">
        <v>35</v>
      </c>
      <c r="AX162" s="13" t="s">
        <v>79</v>
      </c>
      <c r="AY162" s="254" t="s">
        <v>151</v>
      </c>
    </row>
    <row r="163" s="13" customFormat="1">
      <c r="A163" s="13"/>
      <c r="B163" s="244"/>
      <c r="C163" s="245"/>
      <c r="D163" s="239" t="s">
        <v>161</v>
      </c>
      <c r="E163" s="246" t="s">
        <v>1</v>
      </c>
      <c r="F163" s="247" t="s">
        <v>1224</v>
      </c>
      <c r="G163" s="245"/>
      <c r="H163" s="248">
        <v>22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2"/>
      <c r="U163" s="25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161</v>
      </c>
      <c r="AU163" s="254" t="s">
        <v>88</v>
      </c>
      <c r="AV163" s="13" t="s">
        <v>88</v>
      </c>
      <c r="AW163" s="13" t="s">
        <v>35</v>
      </c>
      <c r="AX163" s="13" t="s">
        <v>79</v>
      </c>
      <c r="AY163" s="254" t="s">
        <v>151</v>
      </c>
    </row>
    <row r="164" s="15" customFormat="1">
      <c r="A164" s="15"/>
      <c r="B164" s="271"/>
      <c r="C164" s="272"/>
      <c r="D164" s="239" t="s">
        <v>161</v>
      </c>
      <c r="E164" s="273" t="s">
        <v>1</v>
      </c>
      <c r="F164" s="274" t="s">
        <v>236</v>
      </c>
      <c r="G164" s="272"/>
      <c r="H164" s="275">
        <v>50.350000000000001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79"/>
      <c r="U164" s="280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161</v>
      </c>
      <c r="AU164" s="281" t="s">
        <v>88</v>
      </c>
      <c r="AV164" s="15" t="s">
        <v>172</v>
      </c>
      <c r="AW164" s="15" t="s">
        <v>35</v>
      </c>
      <c r="AX164" s="15" t="s">
        <v>86</v>
      </c>
      <c r="AY164" s="281" t="s">
        <v>151</v>
      </c>
    </row>
    <row r="165" s="2" customFormat="1" ht="24.15" customHeight="1">
      <c r="A165" s="39"/>
      <c r="B165" s="40"/>
      <c r="C165" s="226" t="s">
        <v>295</v>
      </c>
      <c r="D165" s="226" t="s">
        <v>154</v>
      </c>
      <c r="E165" s="227" t="s">
        <v>411</v>
      </c>
      <c r="F165" s="228" t="s">
        <v>412</v>
      </c>
      <c r="G165" s="229" t="s">
        <v>226</v>
      </c>
      <c r="H165" s="230">
        <v>7.3499999999999996</v>
      </c>
      <c r="I165" s="231"/>
      <c r="J165" s="232">
        <f>ROUND(I165*H165,2)</f>
        <v>0</v>
      </c>
      <c r="K165" s="228" t="s">
        <v>1</v>
      </c>
      <c r="L165" s="45"/>
      <c r="M165" s="233" t="s">
        <v>1</v>
      </c>
      <c r="N165" s="234" t="s">
        <v>44</v>
      </c>
      <c r="O165" s="92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5">
        <f>S165*H165</f>
        <v>0</v>
      </c>
      <c r="U165" s="236" t="s">
        <v>1</v>
      </c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7" t="s">
        <v>172</v>
      </c>
      <c r="AT165" s="237" t="s">
        <v>154</v>
      </c>
      <c r="AU165" s="237" t="s">
        <v>88</v>
      </c>
      <c r="AY165" s="18" t="s">
        <v>151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8" t="s">
        <v>86</v>
      </c>
      <c r="BK165" s="238">
        <f>ROUND(I165*H165,2)</f>
        <v>0</v>
      </c>
      <c r="BL165" s="18" t="s">
        <v>172</v>
      </c>
      <c r="BM165" s="237" t="s">
        <v>1225</v>
      </c>
    </row>
    <row r="166" s="2" customFormat="1">
      <c r="A166" s="39"/>
      <c r="B166" s="40"/>
      <c r="C166" s="41"/>
      <c r="D166" s="239" t="s">
        <v>160</v>
      </c>
      <c r="E166" s="41"/>
      <c r="F166" s="240" t="s">
        <v>412</v>
      </c>
      <c r="G166" s="41"/>
      <c r="H166" s="41"/>
      <c r="I166" s="241"/>
      <c r="J166" s="41"/>
      <c r="K166" s="41"/>
      <c r="L166" s="45"/>
      <c r="M166" s="242"/>
      <c r="N166" s="243"/>
      <c r="O166" s="92"/>
      <c r="P166" s="92"/>
      <c r="Q166" s="92"/>
      <c r="R166" s="92"/>
      <c r="S166" s="92"/>
      <c r="T166" s="92"/>
      <c r="U166" s="93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160</v>
      </c>
      <c r="AU166" s="18" t="s">
        <v>88</v>
      </c>
    </row>
    <row r="167" s="13" customFormat="1">
      <c r="A167" s="13"/>
      <c r="B167" s="244"/>
      <c r="C167" s="245"/>
      <c r="D167" s="239" t="s">
        <v>161</v>
      </c>
      <c r="E167" s="246" t="s">
        <v>1</v>
      </c>
      <c r="F167" s="247" t="s">
        <v>1226</v>
      </c>
      <c r="G167" s="245"/>
      <c r="H167" s="248">
        <v>7.3499999999999996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2"/>
      <c r="U167" s="25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161</v>
      </c>
      <c r="AU167" s="254" t="s">
        <v>88</v>
      </c>
      <c r="AV167" s="13" t="s">
        <v>88</v>
      </c>
      <c r="AW167" s="13" t="s">
        <v>35</v>
      </c>
      <c r="AX167" s="13" t="s">
        <v>86</v>
      </c>
      <c r="AY167" s="254" t="s">
        <v>151</v>
      </c>
    </row>
    <row r="168" s="2" customFormat="1" ht="16.5" customHeight="1">
      <c r="A168" s="39"/>
      <c r="B168" s="40"/>
      <c r="C168" s="293" t="s">
        <v>302</v>
      </c>
      <c r="D168" s="293" t="s">
        <v>382</v>
      </c>
      <c r="E168" s="294" t="s">
        <v>416</v>
      </c>
      <c r="F168" s="295" t="s">
        <v>417</v>
      </c>
      <c r="G168" s="296" t="s">
        <v>418</v>
      </c>
      <c r="H168" s="297">
        <v>0.14699999999999999</v>
      </c>
      <c r="I168" s="298"/>
      <c r="J168" s="299">
        <f>ROUND(I168*H168,2)</f>
        <v>0</v>
      </c>
      <c r="K168" s="295" t="s">
        <v>1</v>
      </c>
      <c r="L168" s="300"/>
      <c r="M168" s="301" t="s">
        <v>1</v>
      </c>
      <c r="N168" s="302" t="s">
        <v>44</v>
      </c>
      <c r="O168" s="92"/>
      <c r="P168" s="235">
        <f>O168*H168</f>
        <v>0</v>
      </c>
      <c r="Q168" s="235">
        <v>0.001</v>
      </c>
      <c r="R168" s="235">
        <f>Q168*H168</f>
        <v>0.000147</v>
      </c>
      <c r="S168" s="235">
        <v>0</v>
      </c>
      <c r="T168" s="235">
        <f>S168*H168</f>
        <v>0</v>
      </c>
      <c r="U168" s="236" t="s">
        <v>1</v>
      </c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287</v>
      </c>
      <c r="AT168" s="237" t="s">
        <v>382</v>
      </c>
      <c r="AU168" s="237" t="s">
        <v>88</v>
      </c>
      <c r="AY168" s="18" t="s">
        <v>151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86</v>
      </c>
      <c r="BK168" s="238">
        <f>ROUND(I168*H168,2)</f>
        <v>0</v>
      </c>
      <c r="BL168" s="18" t="s">
        <v>172</v>
      </c>
      <c r="BM168" s="237" t="s">
        <v>1227</v>
      </c>
    </row>
    <row r="169" s="2" customFormat="1">
      <c r="A169" s="39"/>
      <c r="B169" s="40"/>
      <c r="C169" s="41"/>
      <c r="D169" s="239" t="s">
        <v>160</v>
      </c>
      <c r="E169" s="41"/>
      <c r="F169" s="240" t="s">
        <v>417</v>
      </c>
      <c r="G169" s="41"/>
      <c r="H169" s="41"/>
      <c r="I169" s="241"/>
      <c r="J169" s="41"/>
      <c r="K169" s="41"/>
      <c r="L169" s="45"/>
      <c r="M169" s="242"/>
      <c r="N169" s="243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160</v>
      </c>
      <c r="AU169" s="18" t="s">
        <v>88</v>
      </c>
    </row>
    <row r="170" s="13" customFormat="1">
      <c r="A170" s="13"/>
      <c r="B170" s="244"/>
      <c r="C170" s="245"/>
      <c r="D170" s="239" t="s">
        <v>161</v>
      </c>
      <c r="E170" s="246" t="s">
        <v>1</v>
      </c>
      <c r="F170" s="247" t="s">
        <v>1228</v>
      </c>
      <c r="G170" s="245"/>
      <c r="H170" s="248">
        <v>0.14699999999999999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2"/>
      <c r="U170" s="25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161</v>
      </c>
      <c r="AU170" s="254" t="s">
        <v>88</v>
      </c>
      <c r="AV170" s="13" t="s">
        <v>88</v>
      </c>
      <c r="AW170" s="13" t="s">
        <v>35</v>
      </c>
      <c r="AX170" s="13" t="s">
        <v>86</v>
      </c>
      <c r="AY170" s="254" t="s">
        <v>151</v>
      </c>
    </row>
    <row r="171" s="12" customFormat="1" ht="22.8" customHeight="1">
      <c r="A171" s="12"/>
      <c r="B171" s="210"/>
      <c r="C171" s="211"/>
      <c r="D171" s="212" t="s">
        <v>78</v>
      </c>
      <c r="E171" s="224" t="s">
        <v>295</v>
      </c>
      <c r="F171" s="224" t="s">
        <v>664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SUM(P172:P173)</f>
        <v>0</v>
      </c>
      <c r="Q171" s="218"/>
      <c r="R171" s="219">
        <f>SUM(R172:R173)</f>
        <v>0</v>
      </c>
      <c r="S171" s="218"/>
      <c r="T171" s="219">
        <f>SUM(T172:T173)</f>
        <v>1.6000000000000001</v>
      </c>
      <c r="U171" s="220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86</v>
      </c>
      <c r="AT171" s="222" t="s">
        <v>78</v>
      </c>
      <c r="AU171" s="222" t="s">
        <v>86</v>
      </c>
      <c r="AY171" s="221" t="s">
        <v>151</v>
      </c>
      <c r="BK171" s="223">
        <f>SUM(BK172:BK173)</f>
        <v>0</v>
      </c>
    </row>
    <row r="172" s="2" customFormat="1" ht="16.5" customHeight="1">
      <c r="A172" s="39"/>
      <c r="B172" s="40"/>
      <c r="C172" s="226" t="s">
        <v>309</v>
      </c>
      <c r="D172" s="226" t="s">
        <v>154</v>
      </c>
      <c r="E172" s="227" t="s">
        <v>1229</v>
      </c>
      <c r="F172" s="228" t="s">
        <v>1230</v>
      </c>
      <c r="G172" s="229" t="s">
        <v>320</v>
      </c>
      <c r="H172" s="230">
        <v>0.80000000000000004</v>
      </c>
      <c r="I172" s="231"/>
      <c r="J172" s="232">
        <f>ROUND(I172*H172,2)</f>
        <v>0</v>
      </c>
      <c r="K172" s="228" t="s">
        <v>1</v>
      </c>
      <c r="L172" s="45"/>
      <c r="M172" s="233" t="s">
        <v>1</v>
      </c>
      <c r="N172" s="234" t="s">
        <v>44</v>
      </c>
      <c r="O172" s="92"/>
      <c r="P172" s="235">
        <f>O172*H172</f>
        <v>0</v>
      </c>
      <c r="Q172" s="235">
        <v>0</v>
      </c>
      <c r="R172" s="235">
        <f>Q172*H172</f>
        <v>0</v>
      </c>
      <c r="S172" s="235">
        <v>2</v>
      </c>
      <c r="T172" s="235">
        <f>S172*H172</f>
        <v>1.6000000000000001</v>
      </c>
      <c r="U172" s="236" t="s">
        <v>1</v>
      </c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7" t="s">
        <v>172</v>
      </c>
      <c r="AT172" s="237" t="s">
        <v>154</v>
      </c>
      <c r="AU172" s="237" t="s">
        <v>88</v>
      </c>
      <c r="AY172" s="18" t="s">
        <v>151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8" t="s">
        <v>86</v>
      </c>
      <c r="BK172" s="238">
        <f>ROUND(I172*H172,2)</f>
        <v>0</v>
      </c>
      <c r="BL172" s="18" t="s">
        <v>172</v>
      </c>
      <c r="BM172" s="237" t="s">
        <v>1231</v>
      </c>
    </row>
    <row r="173" s="2" customFormat="1">
      <c r="A173" s="39"/>
      <c r="B173" s="40"/>
      <c r="C173" s="41"/>
      <c r="D173" s="239" t="s">
        <v>160</v>
      </c>
      <c r="E173" s="41"/>
      <c r="F173" s="240" t="s">
        <v>1230</v>
      </c>
      <c r="G173" s="41"/>
      <c r="H173" s="41"/>
      <c r="I173" s="241"/>
      <c r="J173" s="41"/>
      <c r="K173" s="41"/>
      <c r="L173" s="45"/>
      <c r="M173" s="242"/>
      <c r="N173" s="243"/>
      <c r="O173" s="92"/>
      <c r="P173" s="92"/>
      <c r="Q173" s="92"/>
      <c r="R173" s="92"/>
      <c r="S173" s="92"/>
      <c r="T173" s="92"/>
      <c r="U173" s="93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160</v>
      </c>
      <c r="AU173" s="18" t="s">
        <v>88</v>
      </c>
    </row>
    <row r="174" s="12" customFormat="1" ht="25.92" customHeight="1">
      <c r="A174" s="12"/>
      <c r="B174" s="210"/>
      <c r="C174" s="211"/>
      <c r="D174" s="212" t="s">
        <v>78</v>
      </c>
      <c r="E174" s="213" t="s">
        <v>1232</v>
      </c>
      <c r="F174" s="213" t="s">
        <v>1233</v>
      </c>
      <c r="G174" s="211"/>
      <c r="H174" s="211"/>
      <c r="I174" s="214"/>
      <c r="J174" s="215">
        <f>BK174</f>
        <v>0</v>
      </c>
      <c r="K174" s="211"/>
      <c r="L174" s="216"/>
      <c r="M174" s="217"/>
      <c r="N174" s="218"/>
      <c r="O174" s="218"/>
      <c r="P174" s="219">
        <f>P175</f>
        <v>0</v>
      </c>
      <c r="Q174" s="218"/>
      <c r="R174" s="219">
        <f>R175</f>
        <v>0.346775</v>
      </c>
      <c r="S174" s="218"/>
      <c r="T174" s="219">
        <f>T175</f>
        <v>0</v>
      </c>
      <c r="U174" s="220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88</v>
      </c>
      <c r="AT174" s="222" t="s">
        <v>78</v>
      </c>
      <c r="AU174" s="222" t="s">
        <v>79</v>
      </c>
      <c r="AY174" s="221" t="s">
        <v>151</v>
      </c>
      <c r="BK174" s="223">
        <f>BK175</f>
        <v>0</v>
      </c>
    </row>
    <row r="175" s="12" customFormat="1" ht="22.8" customHeight="1">
      <c r="A175" s="12"/>
      <c r="B175" s="210"/>
      <c r="C175" s="211"/>
      <c r="D175" s="212" t="s">
        <v>78</v>
      </c>
      <c r="E175" s="224" t="s">
        <v>1234</v>
      </c>
      <c r="F175" s="224" t="s">
        <v>1235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SUM(P176:P200)</f>
        <v>0</v>
      </c>
      <c r="Q175" s="218"/>
      <c r="R175" s="219">
        <f>SUM(R176:R200)</f>
        <v>0.346775</v>
      </c>
      <c r="S175" s="218"/>
      <c r="T175" s="219">
        <f>SUM(T176:T200)</f>
        <v>0</v>
      </c>
      <c r="U175" s="220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88</v>
      </c>
      <c r="AT175" s="222" t="s">
        <v>78</v>
      </c>
      <c r="AU175" s="222" t="s">
        <v>86</v>
      </c>
      <c r="AY175" s="221" t="s">
        <v>151</v>
      </c>
      <c r="BK175" s="223">
        <f>SUM(BK176:BK200)</f>
        <v>0</v>
      </c>
    </row>
    <row r="176" s="2" customFormat="1" ht="16.5" customHeight="1">
      <c r="A176" s="39"/>
      <c r="B176" s="40"/>
      <c r="C176" s="226" t="s">
        <v>9</v>
      </c>
      <c r="D176" s="226" t="s">
        <v>154</v>
      </c>
      <c r="E176" s="227" t="s">
        <v>1236</v>
      </c>
      <c r="F176" s="228" t="s">
        <v>1237</v>
      </c>
      <c r="G176" s="229" t="s">
        <v>186</v>
      </c>
      <c r="H176" s="230">
        <v>43</v>
      </c>
      <c r="I176" s="231"/>
      <c r="J176" s="232">
        <f>ROUND(I176*H176,2)</f>
        <v>0</v>
      </c>
      <c r="K176" s="228" t="s">
        <v>1</v>
      </c>
      <c r="L176" s="45"/>
      <c r="M176" s="233" t="s">
        <v>1</v>
      </c>
      <c r="N176" s="234" t="s">
        <v>44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5">
        <f>S176*H176</f>
        <v>0</v>
      </c>
      <c r="U176" s="236" t="s">
        <v>1</v>
      </c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641</v>
      </c>
      <c r="AT176" s="237" t="s">
        <v>154</v>
      </c>
      <c r="AU176" s="237" t="s">
        <v>88</v>
      </c>
      <c r="AY176" s="18" t="s">
        <v>151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86</v>
      </c>
      <c r="BK176" s="238">
        <f>ROUND(I176*H176,2)</f>
        <v>0</v>
      </c>
      <c r="BL176" s="18" t="s">
        <v>641</v>
      </c>
      <c r="BM176" s="237" t="s">
        <v>1238</v>
      </c>
    </row>
    <row r="177" s="2" customFormat="1">
      <c r="A177" s="39"/>
      <c r="B177" s="40"/>
      <c r="C177" s="41"/>
      <c r="D177" s="239" t="s">
        <v>160</v>
      </c>
      <c r="E177" s="41"/>
      <c r="F177" s="240" t="s">
        <v>1237</v>
      </c>
      <c r="G177" s="41"/>
      <c r="H177" s="41"/>
      <c r="I177" s="241"/>
      <c r="J177" s="41"/>
      <c r="K177" s="41"/>
      <c r="L177" s="45"/>
      <c r="M177" s="242"/>
      <c r="N177" s="243"/>
      <c r="O177" s="92"/>
      <c r="P177" s="92"/>
      <c r="Q177" s="92"/>
      <c r="R177" s="92"/>
      <c r="S177" s="92"/>
      <c r="T177" s="92"/>
      <c r="U177" s="93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160</v>
      </c>
      <c r="AU177" s="18" t="s">
        <v>88</v>
      </c>
    </row>
    <row r="178" s="2" customFormat="1" ht="16.5" customHeight="1">
      <c r="A178" s="39"/>
      <c r="B178" s="40"/>
      <c r="C178" s="293" t="s">
        <v>335</v>
      </c>
      <c r="D178" s="293" t="s">
        <v>382</v>
      </c>
      <c r="E178" s="294" t="s">
        <v>1239</v>
      </c>
      <c r="F178" s="295" t="s">
        <v>1240</v>
      </c>
      <c r="G178" s="296" t="s">
        <v>186</v>
      </c>
      <c r="H178" s="297">
        <v>30</v>
      </c>
      <c r="I178" s="298"/>
      <c r="J178" s="299">
        <f>ROUND(I178*H178,2)</f>
        <v>0</v>
      </c>
      <c r="K178" s="295" t="s">
        <v>1</v>
      </c>
      <c r="L178" s="300"/>
      <c r="M178" s="301" t="s">
        <v>1</v>
      </c>
      <c r="N178" s="302" t="s">
        <v>44</v>
      </c>
      <c r="O178" s="92"/>
      <c r="P178" s="235">
        <f>O178*H178</f>
        <v>0</v>
      </c>
      <c r="Q178" s="235">
        <v>0.00013999999999999999</v>
      </c>
      <c r="R178" s="235">
        <f>Q178*H178</f>
        <v>0.0041999999999999997</v>
      </c>
      <c r="S178" s="235">
        <v>0</v>
      </c>
      <c r="T178" s="235">
        <f>S178*H178</f>
        <v>0</v>
      </c>
      <c r="U178" s="236" t="s">
        <v>1</v>
      </c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7" t="s">
        <v>1241</v>
      </c>
      <c r="AT178" s="237" t="s">
        <v>382</v>
      </c>
      <c r="AU178" s="237" t="s">
        <v>88</v>
      </c>
      <c r="AY178" s="18" t="s">
        <v>151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8" t="s">
        <v>86</v>
      </c>
      <c r="BK178" s="238">
        <f>ROUND(I178*H178,2)</f>
        <v>0</v>
      </c>
      <c r="BL178" s="18" t="s">
        <v>1241</v>
      </c>
      <c r="BM178" s="237" t="s">
        <v>1242</v>
      </c>
    </row>
    <row r="179" s="2" customFormat="1">
      <c r="A179" s="39"/>
      <c r="B179" s="40"/>
      <c r="C179" s="41"/>
      <c r="D179" s="239" t="s">
        <v>160</v>
      </c>
      <c r="E179" s="41"/>
      <c r="F179" s="240" t="s">
        <v>1240</v>
      </c>
      <c r="G179" s="41"/>
      <c r="H179" s="41"/>
      <c r="I179" s="241"/>
      <c r="J179" s="41"/>
      <c r="K179" s="41"/>
      <c r="L179" s="45"/>
      <c r="M179" s="242"/>
      <c r="N179" s="243"/>
      <c r="O179" s="92"/>
      <c r="P179" s="92"/>
      <c r="Q179" s="92"/>
      <c r="R179" s="92"/>
      <c r="S179" s="92"/>
      <c r="T179" s="92"/>
      <c r="U179" s="93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160</v>
      </c>
      <c r="AU179" s="18" t="s">
        <v>88</v>
      </c>
    </row>
    <row r="180" s="2" customFormat="1">
      <c r="A180" s="39"/>
      <c r="B180" s="40"/>
      <c r="C180" s="41"/>
      <c r="D180" s="239" t="s">
        <v>231</v>
      </c>
      <c r="E180" s="41"/>
      <c r="F180" s="270" t="s">
        <v>1243</v>
      </c>
      <c r="G180" s="41"/>
      <c r="H180" s="41"/>
      <c r="I180" s="241"/>
      <c r="J180" s="41"/>
      <c r="K180" s="41"/>
      <c r="L180" s="45"/>
      <c r="M180" s="242"/>
      <c r="N180" s="243"/>
      <c r="O180" s="92"/>
      <c r="P180" s="92"/>
      <c r="Q180" s="92"/>
      <c r="R180" s="92"/>
      <c r="S180" s="92"/>
      <c r="T180" s="92"/>
      <c r="U180" s="93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231</v>
      </c>
      <c r="AU180" s="18" t="s">
        <v>88</v>
      </c>
    </row>
    <row r="181" s="2" customFormat="1" ht="24.15" customHeight="1">
      <c r="A181" s="39"/>
      <c r="B181" s="40"/>
      <c r="C181" s="293" t="s">
        <v>341</v>
      </c>
      <c r="D181" s="293" t="s">
        <v>382</v>
      </c>
      <c r="E181" s="294" t="s">
        <v>1244</v>
      </c>
      <c r="F181" s="295" t="s">
        <v>1245</v>
      </c>
      <c r="G181" s="296" t="s">
        <v>186</v>
      </c>
      <c r="H181" s="297">
        <v>13</v>
      </c>
      <c r="I181" s="298"/>
      <c r="J181" s="299">
        <f>ROUND(I181*H181,2)</f>
        <v>0</v>
      </c>
      <c r="K181" s="295" t="s">
        <v>1</v>
      </c>
      <c r="L181" s="300"/>
      <c r="M181" s="301" t="s">
        <v>1</v>
      </c>
      <c r="N181" s="302" t="s">
        <v>44</v>
      </c>
      <c r="O181" s="92"/>
      <c r="P181" s="235">
        <f>O181*H181</f>
        <v>0</v>
      </c>
      <c r="Q181" s="235">
        <v>0.00014999999999999999</v>
      </c>
      <c r="R181" s="235">
        <f>Q181*H181</f>
        <v>0.0019499999999999999</v>
      </c>
      <c r="S181" s="235">
        <v>0</v>
      </c>
      <c r="T181" s="235">
        <f>S181*H181</f>
        <v>0</v>
      </c>
      <c r="U181" s="236" t="s">
        <v>1</v>
      </c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7" t="s">
        <v>1246</v>
      </c>
      <c r="AT181" s="237" t="s">
        <v>382</v>
      </c>
      <c r="AU181" s="237" t="s">
        <v>88</v>
      </c>
      <c r="AY181" s="18" t="s">
        <v>151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8" t="s">
        <v>86</v>
      </c>
      <c r="BK181" s="238">
        <f>ROUND(I181*H181,2)</f>
        <v>0</v>
      </c>
      <c r="BL181" s="18" t="s">
        <v>641</v>
      </c>
      <c r="BM181" s="237" t="s">
        <v>1247</v>
      </c>
    </row>
    <row r="182" s="2" customFormat="1">
      <c r="A182" s="39"/>
      <c r="B182" s="40"/>
      <c r="C182" s="41"/>
      <c r="D182" s="239" t="s">
        <v>160</v>
      </c>
      <c r="E182" s="41"/>
      <c r="F182" s="240" t="s">
        <v>1245</v>
      </c>
      <c r="G182" s="41"/>
      <c r="H182" s="41"/>
      <c r="I182" s="241"/>
      <c r="J182" s="41"/>
      <c r="K182" s="41"/>
      <c r="L182" s="45"/>
      <c r="M182" s="242"/>
      <c r="N182" s="243"/>
      <c r="O182" s="92"/>
      <c r="P182" s="92"/>
      <c r="Q182" s="92"/>
      <c r="R182" s="92"/>
      <c r="S182" s="92"/>
      <c r="T182" s="92"/>
      <c r="U182" s="93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160</v>
      </c>
      <c r="AU182" s="18" t="s">
        <v>88</v>
      </c>
    </row>
    <row r="183" s="2" customFormat="1">
      <c r="A183" s="39"/>
      <c r="B183" s="40"/>
      <c r="C183" s="41"/>
      <c r="D183" s="239" t="s">
        <v>231</v>
      </c>
      <c r="E183" s="41"/>
      <c r="F183" s="270" t="s">
        <v>1248</v>
      </c>
      <c r="G183" s="41"/>
      <c r="H183" s="41"/>
      <c r="I183" s="241"/>
      <c r="J183" s="41"/>
      <c r="K183" s="41"/>
      <c r="L183" s="45"/>
      <c r="M183" s="242"/>
      <c r="N183" s="243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88</v>
      </c>
    </row>
    <row r="184" s="2" customFormat="1" ht="24.15" customHeight="1">
      <c r="A184" s="39"/>
      <c r="B184" s="40"/>
      <c r="C184" s="226" t="s">
        <v>348</v>
      </c>
      <c r="D184" s="226" t="s">
        <v>154</v>
      </c>
      <c r="E184" s="227" t="s">
        <v>1249</v>
      </c>
      <c r="F184" s="228" t="s">
        <v>1250</v>
      </c>
      <c r="G184" s="229" t="s">
        <v>186</v>
      </c>
      <c r="H184" s="230">
        <v>1</v>
      </c>
      <c r="I184" s="231"/>
      <c r="J184" s="232">
        <f>ROUND(I184*H184,2)</f>
        <v>0</v>
      </c>
      <c r="K184" s="228" t="s">
        <v>1</v>
      </c>
      <c r="L184" s="45"/>
      <c r="M184" s="233" t="s">
        <v>1</v>
      </c>
      <c r="N184" s="234" t="s">
        <v>44</v>
      </c>
      <c r="O184" s="92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5">
        <f>S184*H184</f>
        <v>0</v>
      </c>
      <c r="U184" s="236" t="s">
        <v>1</v>
      </c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7" t="s">
        <v>641</v>
      </c>
      <c r="AT184" s="237" t="s">
        <v>154</v>
      </c>
      <c r="AU184" s="237" t="s">
        <v>88</v>
      </c>
      <c r="AY184" s="18" t="s">
        <v>151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8" t="s">
        <v>86</v>
      </c>
      <c r="BK184" s="238">
        <f>ROUND(I184*H184,2)</f>
        <v>0</v>
      </c>
      <c r="BL184" s="18" t="s">
        <v>641</v>
      </c>
      <c r="BM184" s="237" t="s">
        <v>1251</v>
      </c>
    </row>
    <row r="185" s="2" customFormat="1">
      <c r="A185" s="39"/>
      <c r="B185" s="40"/>
      <c r="C185" s="41"/>
      <c r="D185" s="239" t="s">
        <v>160</v>
      </c>
      <c r="E185" s="41"/>
      <c r="F185" s="240" t="s">
        <v>1250</v>
      </c>
      <c r="G185" s="41"/>
      <c r="H185" s="41"/>
      <c r="I185" s="241"/>
      <c r="J185" s="41"/>
      <c r="K185" s="41"/>
      <c r="L185" s="45"/>
      <c r="M185" s="242"/>
      <c r="N185" s="243"/>
      <c r="O185" s="92"/>
      <c r="P185" s="92"/>
      <c r="Q185" s="92"/>
      <c r="R185" s="92"/>
      <c r="S185" s="92"/>
      <c r="T185" s="92"/>
      <c r="U185" s="93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160</v>
      </c>
      <c r="AU185" s="18" t="s">
        <v>88</v>
      </c>
    </row>
    <row r="186" s="2" customFormat="1" ht="24.15" customHeight="1">
      <c r="A186" s="39"/>
      <c r="B186" s="40"/>
      <c r="C186" s="226" t="s">
        <v>360</v>
      </c>
      <c r="D186" s="226" t="s">
        <v>154</v>
      </c>
      <c r="E186" s="227" t="s">
        <v>1252</v>
      </c>
      <c r="F186" s="228" t="s">
        <v>1253</v>
      </c>
      <c r="G186" s="229" t="s">
        <v>582</v>
      </c>
      <c r="H186" s="230">
        <v>140</v>
      </c>
      <c r="I186" s="231"/>
      <c r="J186" s="232">
        <f>ROUND(I186*H186,2)</f>
        <v>0</v>
      </c>
      <c r="K186" s="228" t="s">
        <v>1</v>
      </c>
      <c r="L186" s="45"/>
      <c r="M186" s="233" t="s">
        <v>1</v>
      </c>
      <c r="N186" s="234" t="s">
        <v>44</v>
      </c>
      <c r="O186" s="92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5">
        <f>S186*H186</f>
        <v>0</v>
      </c>
      <c r="U186" s="236" t="s">
        <v>1</v>
      </c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7" t="s">
        <v>355</v>
      </c>
      <c r="AT186" s="237" t="s">
        <v>154</v>
      </c>
      <c r="AU186" s="237" t="s">
        <v>88</v>
      </c>
      <c r="AY186" s="18" t="s">
        <v>151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8" t="s">
        <v>86</v>
      </c>
      <c r="BK186" s="238">
        <f>ROUND(I186*H186,2)</f>
        <v>0</v>
      </c>
      <c r="BL186" s="18" t="s">
        <v>355</v>
      </c>
      <c r="BM186" s="237" t="s">
        <v>1254</v>
      </c>
    </row>
    <row r="187" s="2" customFormat="1">
      <c r="A187" s="39"/>
      <c r="B187" s="40"/>
      <c r="C187" s="41"/>
      <c r="D187" s="239" t="s">
        <v>160</v>
      </c>
      <c r="E187" s="41"/>
      <c r="F187" s="240" t="s">
        <v>1253</v>
      </c>
      <c r="G187" s="41"/>
      <c r="H187" s="41"/>
      <c r="I187" s="241"/>
      <c r="J187" s="41"/>
      <c r="K187" s="41"/>
      <c r="L187" s="45"/>
      <c r="M187" s="242"/>
      <c r="N187" s="243"/>
      <c r="O187" s="92"/>
      <c r="P187" s="92"/>
      <c r="Q187" s="92"/>
      <c r="R187" s="92"/>
      <c r="S187" s="92"/>
      <c r="T187" s="92"/>
      <c r="U187" s="93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160</v>
      </c>
      <c r="AU187" s="18" t="s">
        <v>88</v>
      </c>
    </row>
    <row r="188" s="2" customFormat="1" ht="24.15" customHeight="1">
      <c r="A188" s="39"/>
      <c r="B188" s="40"/>
      <c r="C188" s="226" t="s">
        <v>355</v>
      </c>
      <c r="D188" s="226" t="s">
        <v>154</v>
      </c>
      <c r="E188" s="227" t="s">
        <v>1255</v>
      </c>
      <c r="F188" s="228" t="s">
        <v>1256</v>
      </c>
      <c r="G188" s="229" t="s">
        <v>582</v>
      </c>
      <c r="H188" s="230">
        <v>685</v>
      </c>
      <c r="I188" s="231"/>
      <c r="J188" s="232">
        <f>ROUND(I188*H188,2)</f>
        <v>0</v>
      </c>
      <c r="K188" s="228" t="s">
        <v>1</v>
      </c>
      <c r="L188" s="45"/>
      <c r="M188" s="233" t="s">
        <v>1</v>
      </c>
      <c r="N188" s="234" t="s">
        <v>44</v>
      </c>
      <c r="O188" s="92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5">
        <f>S188*H188</f>
        <v>0</v>
      </c>
      <c r="U188" s="236" t="s">
        <v>1</v>
      </c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355</v>
      </c>
      <c r="AT188" s="237" t="s">
        <v>154</v>
      </c>
      <c r="AU188" s="237" t="s">
        <v>88</v>
      </c>
      <c r="AY188" s="18" t="s">
        <v>151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86</v>
      </c>
      <c r="BK188" s="238">
        <f>ROUND(I188*H188,2)</f>
        <v>0</v>
      </c>
      <c r="BL188" s="18" t="s">
        <v>355</v>
      </c>
      <c r="BM188" s="237" t="s">
        <v>1257</v>
      </c>
    </row>
    <row r="189" s="2" customFormat="1">
      <c r="A189" s="39"/>
      <c r="B189" s="40"/>
      <c r="C189" s="41"/>
      <c r="D189" s="239" t="s">
        <v>160</v>
      </c>
      <c r="E189" s="41"/>
      <c r="F189" s="240" t="s">
        <v>1256</v>
      </c>
      <c r="G189" s="41"/>
      <c r="H189" s="41"/>
      <c r="I189" s="241"/>
      <c r="J189" s="41"/>
      <c r="K189" s="41"/>
      <c r="L189" s="45"/>
      <c r="M189" s="242"/>
      <c r="N189" s="243"/>
      <c r="O189" s="92"/>
      <c r="P189" s="92"/>
      <c r="Q189" s="92"/>
      <c r="R189" s="92"/>
      <c r="S189" s="92"/>
      <c r="T189" s="92"/>
      <c r="U189" s="93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160</v>
      </c>
      <c r="AU189" s="18" t="s">
        <v>88</v>
      </c>
    </row>
    <row r="190" s="2" customFormat="1" ht="24.15" customHeight="1">
      <c r="A190" s="39"/>
      <c r="B190" s="40"/>
      <c r="C190" s="226" t="s">
        <v>367</v>
      </c>
      <c r="D190" s="226" t="s">
        <v>154</v>
      </c>
      <c r="E190" s="227" t="s">
        <v>1258</v>
      </c>
      <c r="F190" s="228" t="s">
        <v>1259</v>
      </c>
      <c r="G190" s="229" t="s">
        <v>582</v>
      </c>
      <c r="H190" s="230">
        <v>26</v>
      </c>
      <c r="I190" s="231"/>
      <c r="J190" s="232">
        <f>ROUND(I190*H190,2)</f>
        <v>0</v>
      </c>
      <c r="K190" s="228" t="s">
        <v>1</v>
      </c>
      <c r="L190" s="45"/>
      <c r="M190" s="233" t="s">
        <v>1</v>
      </c>
      <c r="N190" s="234" t="s">
        <v>44</v>
      </c>
      <c r="O190" s="92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5">
        <f>S190*H190</f>
        <v>0</v>
      </c>
      <c r="U190" s="236" t="s">
        <v>1</v>
      </c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7" t="s">
        <v>355</v>
      </c>
      <c r="AT190" s="237" t="s">
        <v>154</v>
      </c>
      <c r="AU190" s="237" t="s">
        <v>88</v>
      </c>
      <c r="AY190" s="18" t="s">
        <v>151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8" t="s">
        <v>86</v>
      </c>
      <c r="BK190" s="238">
        <f>ROUND(I190*H190,2)</f>
        <v>0</v>
      </c>
      <c r="BL190" s="18" t="s">
        <v>355</v>
      </c>
      <c r="BM190" s="237" t="s">
        <v>1260</v>
      </c>
    </row>
    <row r="191" s="2" customFormat="1">
      <c r="A191" s="39"/>
      <c r="B191" s="40"/>
      <c r="C191" s="41"/>
      <c r="D191" s="239" t="s">
        <v>160</v>
      </c>
      <c r="E191" s="41"/>
      <c r="F191" s="240" t="s">
        <v>1259</v>
      </c>
      <c r="G191" s="41"/>
      <c r="H191" s="41"/>
      <c r="I191" s="241"/>
      <c r="J191" s="41"/>
      <c r="K191" s="41"/>
      <c r="L191" s="45"/>
      <c r="M191" s="242"/>
      <c r="N191" s="243"/>
      <c r="O191" s="92"/>
      <c r="P191" s="92"/>
      <c r="Q191" s="92"/>
      <c r="R191" s="92"/>
      <c r="S191" s="92"/>
      <c r="T191" s="92"/>
      <c r="U191" s="93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160</v>
      </c>
      <c r="AU191" s="18" t="s">
        <v>88</v>
      </c>
    </row>
    <row r="192" s="2" customFormat="1">
      <c r="A192" s="39"/>
      <c r="B192" s="40"/>
      <c r="C192" s="41"/>
      <c r="D192" s="239" t="s">
        <v>231</v>
      </c>
      <c r="E192" s="41"/>
      <c r="F192" s="270" t="s">
        <v>1261</v>
      </c>
      <c r="G192" s="41"/>
      <c r="H192" s="41"/>
      <c r="I192" s="241"/>
      <c r="J192" s="41"/>
      <c r="K192" s="41"/>
      <c r="L192" s="45"/>
      <c r="M192" s="242"/>
      <c r="N192" s="243"/>
      <c r="O192" s="92"/>
      <c r="P192" s="92"/>
      <c r="Q192" s="92"/>
      <c r="R192" s="92"/>
      <c r="S192" s="92"/>
      <c r="T192" s="92"/>
      <c r="U192" s="93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88</v>
      </c>
    </row>
    <row r="193" s="2" customFormat="1" ht="16.5" customHeight="1">
      <c r="A193" s="39"/>
      <c r="B193" s="40"/>
      <c r="C193" s="293" t="s">
        <v>372</v>
      </c>
      <c r="D193" s="293" t="s">
        <v>382</v>
      </c>
      <c r="E193" s="294" t="s">
        <v>1262</v>
      </c>
      <c r="F193" s="295" t="s">
        <v>1263</v>
      </c>
      <c r="G193" s="296" t="s">
        <v>418</v>
      </c>
      <c r="H193" s="297">
        <v>16.25</v>
      </c>
      <c r="I193" s="298"/>
      <c r="J193" s="299">
        <f>ROUND(I193*H193,2)</f>
        <v>0</v>
      </c>
      <c r="K193" s="295" t="s">
        <v>1</v>
      </c>
      <c r="L193" s="300"/>
      <c r="M193" s="301" t="s">
        <v>1</v>
      </c>
      <c r="N193" s="302" t="s">
        <v>44</v>
      </c>
      <c r="O193" s="92"/>
      <c r="P193" s="235">
        <f>O193*H193</f>
        <v>0</v>
      </c>
      <c r="Q193" s="235">
        <v>0.001</v>
      </c>
      <c r="R193" s="235">
        <f>Q193*H193</f>
        <v>0.016250000000000001</v>
      </c>
      <c r="S193" s="235">
        <v>0</v>
      </c>
      <c r="T193" s="235">
        <f>S193*H193</f>
        <v>0</v>
      </c>
      <c r="U193" s="236" t="s">
        <v>1</v>
      </c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7" t="s">
        <v>451</v>
      </c>
      <c r="AT193" s="237" t="s">
        <v>382</v>
      </c>
      <c r="AU193" s="237" t="s">
        <v>88</v>
      </c>
      <c r="AY193" s="18" t="s">
        <v>151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8" t="s">
        <v>86</v>
      </c>
      <c r="BK193" s="238">
        <f>ROUND(I193*H193,2)</f>
        <v>0</v>
      </c>
      <c r="BL193" s="18" t="s">
        <v>355</v>
      </c>
      <c r="BM193" s="237" t="s">
        <v>1264</v>
      </c>
    </row>
    <row r="194" s="2" customFormat="1">
      <c r="A194" s="39"/>
      <c r="B194" s="40"/>
      <c r="C194" s="41"/>
      <c r="D194" s="239" t="s">
        <v>160</v>
      </c>
      <c r="E194" s="41"/>
      <c r="F194" s="240" t="s">
        <v>1263</v>
      </c>
      <c r="G194" s="41"/>
      <c r="H194" s="41"/>
      <c r="I194" s="241"/>
      <c r="J194" s="41"/>
      <c r="K194" s="41"/>
      <c r="L194" s="45"/>
      <c r="M194" s="242"/>
      <c r="N194" s="243"/>
      <c r="O194" s="92"/>
      <c r="P194" s="92"/>
      <c r="Q194" s="92"/>
      <c r="R194" s="92"/>
      <c r="S194" s="92"/>
      <c r="T194" s="92"/>
      <c r="U194" s="93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160</v>
      </c>
      <c r="AU194" s="18" t="s">
        <v>88</v>
      </c>
    </row>
    <row r="195" s="13" customFormat="1">
      <c r="A195" s="13"/>
      <c r="B195" s="244"/>
      <c r="C195" s="245"/>
      <c r="D195" s="239" t="s">
        <v>161</v>
      </c>
      <c r="E195" s="246" t="s">
        <v>1</v>
      </c>
      <c r="F195" s="247" t="s">
        <v>1265</v>
      </c>
      <c r="G195" s="245"/>
      <c r="H195" s="248">
        <v>16.25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2"/>
      <c r="U195" s="25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161</v>
      </c>
      <c r="AU195" s="254" t="s">
        <v>88</v>
      </c>
      <c r="AV195" s="13" t="s">
        <v>88</v>
      </c>
      <c r="AW195" s="13" t="s">
        <v>35</v>
      </c>
      <c r="AX195" s="13" t="s">
        <v>86</v>
      </c>
      <c r="AY195" s="254" t="s">
        <v>151</v>
      </c>
    </row>
    <row r="196" s="2" customFormat="1" ht="24.15" customHeight="1">
      <c r="A196" s="39"/>
      <c r="B196" s="40"/>
      <c r="C196" s="226" t="s">
        <v>381</v>
      </c>
      <c r="D196" s="226" t="s">
        <v>154</v>
      </c>
      <c r="E196" s="227" t="s">
        <v>1266</v>
      </c>
      <c r="F196" s="228" t="s">
        <v>1267</v>
      </c>
      <c r="G196" s="229" t="s">
        <v>582</v>
      </c>
      <c r="H196" s="230">
        <v>519</v>
      </c>
      <c r="I196" s="231"/>
      <c r="J196" s="232">
        <f>ROUND(I196*H196,2)</f>
        <v>0</v>
      </c>
      <c r="K196" s="228" t="s">
        <v>1</v>
      </c>
      <c r="L196" s="45"/>
      <c r="M196" s="233" t="s">
        <v>1</v>
      </c>
      <c r="N196" s="234" t="s">
        <v>44</v>
      </c>
      <c r="O196" s="92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5">
        <f>S196*H196</f>
        <v>0</v>
      </c>
      <c r="U196" s="236" t="s">
        <v>1</v>
      </c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7" t="s">
        <v>355</v>
      </c>
      <c r="AT196" s="237" t="s">
        <v>154</v>
      </c>
      <c r="AU196" s="237" t="s">
        <v>88</v>
      </c>
      <c r="AY196" s="18" t="s">
        <v>151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8" t="s">
        <v>86</v>
      </c>
      <c r="BK196" s="238">
        <f>ROUND(I196*H196,2)</f>
        <v>0</v>
      </c>
      <c r="BL196" s="18" t="s">
        <v>355</v>
      </c>
      <c r="BM196" s="237" t="s">
        <v>1268</v>
      </c>
    </row>
    <row r="197" s="2" customFormat="1">
      <c r="A197" s="39"/>
      <c r="B197" s="40"/>
      <c r="C197" s="41"/>
      <c r="D197" s="239" t="s">
        <v>160</v>
      </c>
      <c r="E197" s="41"/>
      <c r="F197" s="240" t="s">
        <v>1267</v>
      </c>
      <c r="G197" s="41"/>
      <c r="H197" s="41"/>
      <c r="I197" s="241"/>
      <c r="J197" s="41"/>
      <c r="K197" s="41"/>
      <c r="L197" s="45"/>
      <c r="M197" s="242"/>
      <c r="N197" s="243"/>
      <c r="O197" s="92"/>
      <c r="P197" s="92"/>
      <c r="Q197" s="92"/>
      <c r="R197" s="92"/>
      <c r="S197" s="92"/>
      <c r="T197" s="92"/>
      <c r="U197" s="93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160</v>
      </c>
      <c r="AU197" s="18" t="s">
        <v>88</v>
      </c>
    </row>
    <row r="198" s="2" customFormat="1" ht="16.5" customHeight="1">
      <c r="A198" s="39"/>
      <c r="B198" s="40"/>
      <c r="C198" s="293" t="s">
        <v>7</v>
      </c>
      <c r="D198" s="293" t="s">
        <v>382</v>
      </c>
      <c r="E198" s="294" t="s">
        <v>1262</v>
      </c>
      <c r="F198" s="295" t="s">
        <v>1263</v>
      </c>
      <c r="G198" s="296" t="s">
        <v>418</v>
      </c>
      <c r="H198" s="297">
        <v>324.375</v>
      </c>
      <c r="I198" s="298"/>
      <c r="J198" s="299">
        <f>ROUND(I198*H198,2)</f>
        <v>0</v>
      </c>
      <c r="K198" s="295" t="s">
        <v>1</v>
      </c>
      <c r="L198" s="300"/>
      <c r="M198" s="301" t="s">
        <v>1</v>
      </c>
      <c r="N198" s="302" t="s">
        <v>44</v>
      </c>
      <c r="O198" s="92"/>
      <c r="P198" s="235">
        <f>O198*H198</f>
        <v>0</v>
      </c>
      <c r="Q198" s="235">
        <v>0.001</v>
      </c>
      <c r="R198" s="235">
        <f>Q198*H198</f>
        <v>0.32437500000000002</v>
      </c>
      <c r="S198" s="235">
        <v>0</v>
      </c>
      <c r="T198" s="235">
        <f>S198*H198</f>
        <v>0</v>
      </c>
      <c r="U198" s="236" t="s">
        <v>1</v>
      </c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7" t="s">
        <v>451</v>
      </c>
      <c r="AT198" s="237" t="s">
        <v>382</v>
      </c>
      <c r="AU198" s="237" t="s">
        <v>88</v>
      </c>
      <c r="AY198" s="18" t="s">
        <v>151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8" t="s">
        <v>86</v>
      </c>
      <c r="BK198" s="238">
        <f>ROUND(I198*H198,2)</f>
        <v>0</v>
      </c>
      <c r="BL198" s="18" t="s">
        <v>355</v>
      </c>
      <c r="BM198" s="237" t="s">
        <v>1269</v>
      </c>
    </row>
    <row r="199" s="2" customFormat="1">
      <c r="A199" s="39"/>
      <c r="B199" s="40"/>
      <c r="C199" s="41"/>
      <c r="D199" s="239" t="s">
        <v>160</v>
      </c>
      <c r="E199" s="41"/>
      <c r="F199" s="240" t="s">
        <v>1263</v>
      </c>
      <c r="G199" s="41"/>
      <c r="H199" s="41"/>
      <c r="I199" s="241"/>
      <c r="J199" s="41"/>
      <c r="K199" s="41"/>
      <c r="L199" s="45"/>
      <c r="M199" s="242"/>
      <c r="N199" s="243"/>
      <c r="O199" s="92"/>
      <c r="P199" s="92"/>
      <c r="Q199" s="92"/>
      <c r="R199" s="92"/>
      <c r="S199" s="92"/>
      <c r="T199" s="92"/>
      <c r="U199" s="93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160</v>
      </c>
      <c r="AU199" s="18" t="s">
        <v>88</v>
      </c>
    </row>
    <row r="200" s="13" customFormat="1">
      <c r="A200" s="13"/>
      <c r="B200" s="244"/>
      <c r="C200" s="245"/>
      <c r="D200" s="239" t="s">
        <v>161</v>
      </c>
      <c r="E200" s="246" t="s">
        <v>1</v>
      </c>
      <c r="F200" s="247" t="s">
        <v>1270</v>
      </c>
      <c r="G200" s="245"/>
      <c r="H200" s="248">
        <v>324.375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2"/>
      <c r="U200" s="25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161</v>
      </c>
      <c r="AU200" s="254" t="s">
        <v>88</v>
      </c>
      <c r="AV200" s="13" t="s">
        <v>88</v>
      </c>
      <c r="AW200" s="13" t="s">
        <v>35</v>
      </c>
      <c r="AX200" s="13" t="s">
        <v>86</v>
      </c>
      <c r="AY200" s="254" t="s">
        <v>151</v>
      </c>
    </row>
    <row r="201" s="12" customFormat="1" ht="25.92" customHeight="1">
      <c r="A201" s="12"/>
      <c r="B201" s="210"/>
      <c r="C201" s="211"/>
      <c r="D201" s="212" t="s">
        <v>78</v>
      </c>
      <c r="E201" s="213" t="s">
        <v>382</v>
      </c>
      <c r="F201" s="213" t="s">
        <v>1174</v>
      </c>
      <c r="G201" s="211"/>
      <c r="H201" s="211"/>
      <c r="I201" s="214"/>
      <c r="J201" s="215">
        <f>BK201</f>
        <v>0</v>
      </c>
      <c r="K201" s="211"/>
      <c r="L201" s="216"/>
      <c r="M201" s="217"/>
      <c r="N201" s="218"/>
      <c r="O201" s="218"/>
      <c r="P201" s="219">
        <f>P202+P278</f>
        <v>0</v>
      </c>
      <c r="Q201" s="218"/>
      <c r="R201" s="219">
        <f>R202+R278</f>
        <v>2.4419205000000002</v>
      </c>
      <c r="S201" s="218"/>
      <c r="T201" s="219">
        <f>T202+T278</f>
        <v>0</v>
      </c>
      <c r="U201" s="220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167</v>
      </c>
      <c r="AT201" s="222" t="s">
        <v>78</v>
      </c>
      <c r="AU201" s="222" t="s">
        <v>79</v>
      </c>
      <c r="AY201" s="221" t="s">
        <v>151</v>
      </c>
      <c r="BK201" s="223">
        <f>BK202+BK278</f>
        <v>0</v>
      </c>
    </row>
    <row r="202" s="12" customFormat="1" ht="22.8" customHeight="1">
      <c r="A202" s="12"/>
      <c r="B202" s="210"/>
      <c r="C202" s="211"/>
      <c r="D202" s="212" t="s">
        <v>78</v>
      </c>
      <c r="E202" s="224" t="s">
        <v>1271</v>
      </c>
      <c r="F202" s="224" t="s">
        <v>1272</v>
      </c>
      <c r="G202" s="211"/>
      <c r="H202" s="211"/>
      <c r="I202" s="214"/>
      <c r="J202" s="225">
        <f>BK202</f>
        <v>0</v>
      </c>
      <c r="K202" s="211"/>
      <c r="L202" s="216"/>
      <c r="M202" s="217"/>
      <c r="N202" s="218"/>
      <c r="O202" s="218"/>
      <c r="P202" s="219">
        <f>SUM(P203:P277)</f>
        <v>0</v>
      </c>
      <c r="Q202" s="218"/>
      <c r="R202" s="219">
        <f>SUM(R203:R277)</f>
        <v>1.53477</v>
      </c>
      <c r="S202" s="218"/>
      <c r="T202" s="219">
        <f>SUM(T203:T277)</f>
        <v>0</v>
      </c>
      <c r="U202" s="220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167</v>
      </c>
      <c r="AT202" s="222" t="s">
        <v>78</v>
      </c>
      <c r="AU202" s="222" t="s">
        <v>86</v>
      </c>
      <c r="AY202" s="221" t="s">
        <v>151</v>
      </c>
      <c r="BK202" s="223">
        <f>SUM(BK203:BK277)</f>
        <v>0</v>
      </c>
    </row>
    <row r="203" s="2" customFormat="1" ht="24.15" customHeight="1">
      <c r="A203" s="39"/>
      <c r="B203" s="40"/>
      <c r="C203" s="226" t="s">
        <v>392</v>
      </c>
      <c r="D203" s="226" t="s">
        <v>154</v>
      </c>
      <c r="E203" s="227" t="s">
        <v>1273</v>
      </c>
      <c r="F203" s="228" t="s">
        <v>1274</v>
      </c>
      <c r="G203" s="229" t="s">
        <v>582</v>
      </c>
      <c r="H203" s="230">
        <v>13</v>
      </c>
      <c r="I203" s="231"/>
      <c r="J203" s="232">
        <f>ROUND(I203*H203,2)</f>
        <v>0</v>
      </c>
      <c r="K203" s="228" t="s">
        <v>1</v>
      </c>
      <c r="L203" s="45"/>
      <c r="M203" s="233" t="s">
        <v>1</v>
      </c>
      <c r="N203" s="234" t="s">
        <v>44</v>
      </c>
      <c r="O203" s="92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5">
        <f>S203*H203</f>
        <v>0</v>
      </c>
      <c r="U203" s="236" t="s">
        <v>1</v>
      </c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7" t="s">
        <v>641</v>
      </c>
      <c r="AT203" s="237" t="s">
        <v>154</v>
      </c>
      <c r="AU203" s="237" t="s">
        <v>88</v>
      </c>
      <c r="AY203" s="18" t="s">
        <v>151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8" t="s">
        <v>86</v>
      </c>
      <c r="BK203" s="238">
        <f>ROUND(I203*H203,2)</f>
        <v>0</v>
      </c>
      <c r="BL203" s="18" t="s">
        <v>641</v>
      </c>
      <c r="BM203" s="237" t="s">
        <v>1275</v>
      </c>
    </row>
    <row r="204" s="2" customFormat="1">
      <c r="A204" s="39"/>
      <c r="B204" s="40"/>
      <c r="C204" s="41"/>
      <c r="D204" s="239" t="s">
        <v>160</v>
      </c>
      <c r="E204" s="41"/>
      <c r="F204" s="240" t="s">
        <v>1274</v>
      </c>
      <c r="G204" s="41"/>
      <c r="H204" s="41"/>
      <c r="I204" s="241"/>
      <c r="J204" s="41"/>
      <c r="K204" s="41"/>
      <c r="L204" s="45"/>
      <c r="M204" s="242"/>
      <c r="N204" s="243"/>
      <c r="O204" s="92"/>
      <c r="P204" s="92"/>
      <c r="Q204" s="92"/>
      <c r="R204" s="92"/>
      <c r="S204" s="92"/>
      <c r="T204" s="92"/>
      <c r="U204" s="9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160</v>
      </c>
      <c r="AU204" s="18" t="s">
        <v>88</v>
      </c>
    </row>
    <row r="205" s="2" customFormat="1" ht="16.5" customHeight="1">
      <c r="A205" s="39"/>
      <c r="B205" s="40"/>
      <c r="C205" s="293" t="s">
        <v>398</v>
      </c>
      <c r="D205" s="293" t="s">
        <v>382</v>
      </c>
      <c r="E205" s="294" t="s">
        <v>1276</v>
      </c>
      <c r="F205" s="295" t="s">
        <v>1277</v>
      </c>
      <c r="G205" s="296" t="s">
        <v>186</v>
      </c>
      <c r="H205" s="297">
        <v>13</v>
      </c>
      <c r="I205" s="298"/>
      <c r="J205" s="299">
        <f>ROUND(I205*H205,2)</f>
        <v>0</v>
      </c>
      <c r="K205" s="295" t="s">
        <v>1</v>
      </c>
      <c r="L205" s="300"/>
      <c r="M205" s="301" t="s">
        <v>1</v>
      </c>
      <c r="N205" s="302" t="s">
        <v>44</v>
      </c>
      <c r="O205" s="92"/>
      <c r="P205" s="235">
        <f>O205*H205</f>
        <v>0</v>
      </c>
      <c r="Q205" s="235">
        <v>0.00059999999999999995</v>
      </c>
      <c r="R205" s="235">
        <f>Q205*H205</f>
        <v>0.0077999999999999996</v>
      </c>
      <c r="S205" s="235">
        <v>0</v>
      </c>
      <c r="T205" s="235">
        <f>S205*H205</f>
        <v>0</v>
      </c>
      <c r="U205" s="236" t="s">
        <v>1</v>
      </c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7" t="s">
        <v>1246</v>
      </c>
      <c r="AT205" s="237" t="s">
        <v>382</v>
      </c>
      <c r="AU205" s="237" t="s">
        <v>88</v>
      </c>
      <c r="AY205" s="18" t="s">
        <v>151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8" t="s">
        <v>86</v>
      </c>
      <c r="BK205" s="238">
        <f>ROUND(I205*H205,2)</f>
        <v>0</v>
      </c>
      <c r="BL205" s="18" t="s">
        <v>641</v>
      </c>
      <c r="BM205" s="237" t="s">
        <v>1278</v>
      </c>
    </row>
    <row r="206" s="2" customFormat="1">
      <c r="A206" s="39"/>
      <c r="B206" s="40"/>
      <c r="C206" s="41"/>
      <c r="D206" s="239" t="s">
        <v>160</v>
      </c>
      <c r="E206" s="41"/>
      <c r="F206" s="240" t="s">
        <v>1277</v>
      </c>
      <c r="G206" s="41"/>
      <c r="H206" s="41"/>
      <c r="I206" s="241"/>
      <c r="J206" s="41"/>
      <c r="K206" s="41"/>
      <c r="L206" s="45"/>
      <c r="M206" s="242"/>
      <c r="N206" s="243"/>
      <c r="O206" s="92"/>
      <c r="P206" s="92"/>
      <c r="Q206" s="92"/>
      <c r="R206" s="92"/>
      <c r="S206" s="92"/>
      <c r="T206" s="92"/>
      <c r="U206" s="93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160</v>
      </c>
      <c r="AU206" s="18" t="s">
        <v>88</v>
      </c>
    </row>
    <row r="207" s="2" customFormat="1" ht="37.8" customHeight="1">
      <c r="A207" s="39"/>
      <c r="B207" s="40"/>
      <c r="C207" s="226" t="s">
        <v>433</v>
      </c>
      <c r="D207" s="226" t="s">
        <v>154</v>
      </c>
      <c r="E207" s="227" t="s">
        <v>1279</v>
      </c>
      <c r="F207" s="228" t="s">
        <v>1280</v>
      </c>
      <c r="G207" s="229" t="s">
        <v>186</v>
      </c>
      <c r="H207" s="230">
        <v>39</v>
      </c>
      <c r="I207" s="231"/>
      <c r="J207" s="232">
        <f>ROUND(I207*H207,2)</f>
        <v>0</v>
      </c>
      <c r="K207" s="228" t="s">
        <v>1</v>
      </c>
      <c r="L207" s="45"/>
      <c r="M207" s="233" t="s">
        <v>1</v>
      </c>
      <c r="N207" s="234" t="s">
        <v>44</v>
      </c>
      <c r="O207" s="92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5">
        <f>S207*H207</f>
        <v>0</v>
      </c>
      <c r="U207" s="236" t="s">
        <v>1</v>
      </c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7" t="s">
        <v>641</v>
      </c>
      <c r="AT207" s="237" t="s">
        <v>154</v>
      </c>
      <c r="AU207" s="237" t="s">
        <v>88</v>
      </c>
      <c r="AY207" s="18" t="s">
        <v>151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8" t="s">
        <v>86</v>
      </c>
      <c r="BK207" s="238">
        <f>ROUND(I207*H207,2)</f>
        <v>0</v>
      </c>
      <c r="BL207" s="18" t="s">
        <v>641</v>
      </c>
      <c r="BM207" s="237" t="s">
        <v>1281</v>
      </c>
    </row>
    <row r="208" s="2" customFormat="1">
      <c r="A208" s="39"/>
      <c r="B208" s="40"/>
      <c r="C208" s="41"/>
      <c r="D208" s="239" t="s">
        <v>160</v>
      </c>
      <c r="E208" s="41"/>
      <c r="F208" s="240" t="s">
        <v>1280</v>
      </c>
      <c r="G208" s="41"/>
      <c r="H208" s="41"/>
      <c r="I208" s="241"/>
      <c r="J208" s="41"/>
      <c r="K208" s="41"/>
      <c r="L208" s="45"/>
      <c r="M208" s="242"/>
      <c r="N208" s="243"/>
      <c r="O208" s="92"/>
      <c r="P208" s="92"/>
      <c r="Q208" s="92"/>
      <c r="R208" s="92"/>
      <c r="S208" s="92"/>
      <c r="T208" s="92"/>
      <c r="U208" s="93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160</v>
      </c>
      <c r="AU208" s="18" t="s">
        <v>88</v>
      </c>
    </row>
    <row r="209" s="2" customFormat="1" ht="37.8" customHeight="1">
      <c r="A209" s="39"/>
      <c r="B209" s="40"/>
      <c r="C209" s="226" t="s">
        <v>440</v>
      </c>
      <c r="D209" s="226" t="s">
        <v>154</v>
      </c>
      <c r="E209" s="227" t="s">
        <v>1282</v>
      </c>
      <c r="F209" s="228" t="s">
        <v>1283</v>
      </c>
      <c r="G209" s="229" t="s">
        <v>186</v>
      </c>
      <c r="H209" s="230">
        <v>112</v>
      </c>
      <c r="I209" s="231"/>
      <c r="J209" s="232">
        <f>ROUND(I209*H209,2)</f>
        <v>0</v>
      </c>
      <c r="K209" s="228" t="s">
        <v>1</v>
      </c>
      <c r="L209" s="45"/>
      <c r="M209" s="233" t="s">
        <v>1</v>
      </c>
      <c r="N209" s="234" t="s">
        <v>44</v>
      </c>
      <c r="O209" s="92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5">
        <f>S209*H209</f>
        <v>0</v>
      </c>
      <c r="U209" s="236" t="s">
        <v>1</v>
      </c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7" t="s">
        <v>641</v>
      </c>
      <c r="AT209" s="237" t="s">
        <v>154</v>
      </c>
      <c r="AU209" s="237" t="s">
        <v>88</v>
      </c>
      <c r="AY209" s="18" t="s">
        <v>151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8" t="s">
        <v>86</v>
      </c>
      <c r="BK209" s="238">
        <f>ROUND(I209*H209,2)</f>
        <v>0</v>
      </c>
      <c r="BL209" s="18" t="s">
        <v>641</v>
      </c>
      <c r="BM209" s="237" t="s">
        <v>1284</v>
      </c>
    </row>
    <row r="210" s="2" customFormat="1">
      <c r="A210" s="39"/>
      <c r="B210" s="40"/>
      <c r="C210" s="41"/>
      <c r="D210" s="239" t="s">
        <v>160</v>
      </c>
      <c r="E210" s="41"/>
      <c r="F210" s="240" t="s">
        <v>1283</v>
      </c>
      <c r="G210" s="41"/>
      <c r="H210" s="41"/>
      <c r="I210" s="241"/>
      <c r="J210" s="41"/>
      <c r="K210" s="41"/>
      <c r="L210" s="45"/>
      <c r="M210" s="242"/>
      <c r="N210" s="243"/>
      <c r="O210" s="92"/>
      <c r="P210" s="92"/>
      <c r="Q210" s="92"/>
      <c r="R210" s="92"/>
      <c r="S210" s="92"/>
      <c r="T210" s="92"/>
      <c r="U210" s="93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160</v>
      </c>
      <c r="AU210" s="18" t="s">
        <v>88</v>
      </c>
    </row>
    <row r="211" s="2" customFormat="1" ht="21.75" customHeight="1">
      <c r="A211" s="39"/>
      <c r="B211" s="40"/>
      <c r="C211" s="226" t="s">
        <v>444</v>
      </c>
      <c r="D211" s="226" t="s">
        <v>154</v>
      </c>
      <c r="E211" s="227" t="s">
        <v>1285</v>
      </c>
      <c r="F211" s="228" t="s">
        <v>1286</v>
      </c>
      <c r="G211" s="229" t="s">
        <v>186</v>
      </c>
      <c r="H211" s="230">
        <v>13</v>
      </c>
      <c r="I211" s="231"/>
      <c r="J211" s="232">
        <f>ROUND(I211*H211,2)</f>
        <v>0</v>
      </c>
      <c r="K211" s="228" t="s">
        <v>1</v>
      </c>
      <c r="L211" s="45"/>
      <c r="M211" s="233" t="s">
        <v>1</v>
      </c>
      <c r="N211" s="234" t="s">
        <v>44</v>
      </c>
      <c r="O211" s="92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5">
        <f>S211*H211</f>
        <v>0</v>
      </c>
      <c r="U211" s="236" t="s">
        <v>1</v>
      </c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7" t="s">
        <v>641</v>
      </c>
      <c r="AT211" s="237" t="s">
        <v>154</v>
      </c>
      <c r="AU211" s="237" t="s">
        <v>88</v>
      </c>
      <c r="AY211" s="18" t="s">
        <v>151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8" t="s">
        <v>86</v>
      </c>
      <c r="BK211" s="238">
        <f>ROUND(I211*H211,2)</f>
        <v>0</v>
      </c>
      <c r="BL211" s="18" t="s">
        <v>641</v>
      </c>
      <c r="BM211" s="237" t="s">
        <v>1287</v>
      </c>
    </row>
    <row r="212" s="2" customFormat="1">
      <c r="A212" s="39"/>
      <c r="B212" s="40"/>
      <c r="C212" s="41"/>
      <c r="D212" s="239" t="s">
        <v>160</v>
      </c>
      <c r="E212" s="41"/>
      <c r="F212" s="240" t="s">
        <v>1286</v>
      </c>
      <c r="G212" s="41"/>
      <c r="H212" s="41"/>
      <c r="I212" s="241"/>
      <c r="J212" s="41"/>
      <c r="K212" s="41"/>
      <c r="L212" s="45"/>
      <c r="M212" s="242"/>
      <c r="N212" s="243"/>
      <c r="O212" s="92"/>
      <c r="P212" s="92"/>
      <c r="Q212" s="92"/>
      <c r="R212" s="92"/>
      <c r="S212" s="92"/>
      <c r="T212" s="92"/>
      <c r="U212" s="93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160</v>
      </c>
      <c r="AU212" s="18" t="s">
        <v>88</v>
      </c>
    </row>
    <row r="213" s="2" customFormat="1">
      <c r="A213" s="39"/>
      <c r="B213" s="40"/>
      <c r="C213" s="41"/>
      <c r="D213" s="239" t="s">
        <v>231</v>
      </c>
      <c r="E213" s="41"/>
      <c r="F213" s="270" t="s">
        <v>1288</v>
      </c>
      <c r="G213" s="41"/>
      <c r="H213" s="41"/>
      <c r="I213" s="241"/>
      <c r="J213" s="41"/>
      <c r="K213" s="41"/>
      <c r="L213" s="45"/>
      <c r="M213" s="242"/>
      <c r="N213" s="243"/>
      <c r="O213" s="92"/>
      <c r="P213" s="92"/>
      <c r="Q213" s="92"/>
      <c r="R213" s="92"/>
      <c r="S213" s="92"/>
      <c r="T213" s="92"/>
      <c r="U213" s="93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231</v>
      </c>
      <c r="AU213" s="18" t="s">
        <v>88</v>
      </c>
    </row>
    <row r="214" s="2" customFormat="1" ht="16.5" customHeight="1">
      <c r="A214" s="39"/>
      <c r="B214" s="40"/>
      <c r="C214" s="293" t="s">
        <v>451</v>
      </c>
      <c r="D214" s="293" t="s">
        <v>382</v>
      </c>
      <c r="E214" s="294" t="s">
        <v>1289</v>
      </c>
      <c r="F214" s="295" t="s">
        <v>1290</v>
      </c>
      <c r="G214" s="296" t="s">
        <v>582</v>
      </c>
      <c r="H214" s="297">
        <v>13</v>
      </c>
      <c r="I214" s="298"/>
      <c r="J214" s="299">
        <f>ROUND(I214*H214,2)</f>
        <v>0</v>
      </c>
      <c r="K214" s="295" t="s">
        <v>1</v>
      </c>
      <c r="L214" s="300"/>
      <c r="M214" s="301" t="s">
        <v>1</v>
      </c>
      <c r="N214" s="302" t="s">
        <v>44</v>
      </c>
      <c r="O214" s="92"/>
      <c r="P214" s="235">
        <f>O214*H214</f>
        <v>0</v>
      </c>
      <c r="Q214" s="235">
        <v>0.00010000000000000001</v>
      </c>
      <c r="R214" s="235">
        <f>Q214*H214</f>
        <v>0.0013000000000000002</v>
      </c>
      <c r="S214" s="235">
        <v>0</v>
      </c>
      <c r="T214" s="235">
        <f>S214*H214</f>
        <v>0</v>
      </c>
      <c r="U214" s="236" t="s">
        <v>1</v>
      </c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7" t="s">
        <v>1241</v>
      </c>
      <c r="AT214" s="237" t="s">
        <v>382</v>
      </c>
      <c r="AU214" s="237" t="s">
        <v>88</v>
      </c>
      <c r="AY214" s="18" t="s">
        <v>151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8" t="s">
        <v>86</v>
      </c>
      <c r="BK214" s="238">
        <f>ROUND(I214*H214,2)</f>
        <v>0</v>
      </c>
      <c r="BL214" s="18" t="s">
        <v>1241</v>
      </c>
      <c r="BM214" s="237" t="s">
        <v>1291</v>
      </c>
    </row>
    <row r="215" s="2" customFormat="1">
      <c r="A215" s="39"/>
      <c r="B215" s="40"/>
      <c r="C215" s="41"/>
      <c r="D215" s="239" t="s">
        <v>160</v>
      </c>
      <c r="E215" s="41"/>
      <c r="F215" s="240" t="s">
        <v>1290</v>
      </c>
      <c r="G215" s="41"/>
      <c r="H215" s="41"/>
      <c r="I215" s="241"/>
      <c r="J215" s="41"/>
      <c r="K215" s="41"/>
      <c r="L215" s="45"/>
      <c r="M215" s="242"/>
      <c r="N215" s="243"/>
      <c r="O215" s="92"/>
      <c r="P215" s="92"/>
      <c r="Q215" s="92"/>
      <c r="R215" s="92"/>
      <c r="S215" s="92"/>
      <c r="T215" s="92"/>
      <c r="U215" s="93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160</v>
      </c>
      <c r="AU215" s="18" t="s">
        <v>88</v>
      </c>
    </row>
    <row r="216" s="2" customFormat="1" ht="24.15" customHeight="1">
      <c r="A216" s="39"/>
      <c r="B216" s="40"/>
      <c r="C216" s="226" t="s">
        <v>456</v>
      </c>
      <c r="D216" s="226" t="s">
        <v>154</v>
      </c>
      <c r="E216" s="227" t="s">
        <v>1292</v>
      </c>
      <c r="F216" s="228" t="s">
        <v>1293</v>
      </c>
      <c r="G216" s="229" t="s">
        <v>186</v>
      </c>
      <c r="H216" s="230">
        <v>13</v>
      </c>
      <c r="I216" s="231"/>
      <c r="J216" s="232">
        <f>ROUND(I216*H216,2)</f>
        <v>0</v>
      </c>
      <c r="K216" s="228" t="s">
        <v>1</v>
      </c>
      <c r="L216" s="45"/>
      <c r="M216" s="233" t="s">
        <v>1</v>
      </c>
      <c r="N216" s="234" t="s">
        <v>44</v>
      </c>
      <c r="O216" s="92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5">
        <f>S216*H216</f>
        <v>0</v>
      </c>
      <c r="U216" s="236" t="s">
        <v>1</v>
      </c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7" t="s">
        <v>641</v>
      </c>
      <c r="AT216" s="237" t="s">
        <v>154</v>
      </c>
      <c r="AU216" s="237" t="s">
        <v>88</v>
      </c>
      <c r="AY216" s="18" t="s">
        <v>151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8" t="s">
        <v>86</v>
      </c>
      <c r="BK216" s="238">
        <f>ROUND(I216*H216,2)</f>
        <v>0</v>
      </c>
      <c r="BL216" s="18" t="s">
        <v>641</v>
      </c>
      <c r="BM216" s="237" t="s">
        <v>1294</v>
      </c>
    </row>
    <row r="217" s="2" customFormat="1">
      <c r="A217" s="39"/>
      <c r="B217" s="40"/>
      <c r="C217" s="41"/>
      <c r="D217" s="239" t="s">
        <v>160</v>
      </c>
      <c r="E217" s="41"/>
      <c r="F217" s="240" t="s">
        <v>1293</v>
      </c>
      <c r="G217" s="41"/>
      <c r="H217" s="41"/>
      <c r="I217" s="241"/>
      <c r="J217" s="41"/>
      <c r="K217" s="41"/>
      <c r="L217" s="45"/>
      <c r="M217" s="242"/>
      <c r="N217" s="243"/>
      <c r="O217" s="92"/>
      <c r="P217" s="92"/>
      <c r="Q217" s="92"/>
      <c r="R217" s="92"/>
      <c r="S217" s="92"/>
      <c r="T217" s="92"/>
      <c r="U217" s="93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160</v>
      </c>
      <c r="AU217" s="18" t="s">
        <v>88</v>
      </c>
    </row>
    <row r="218" s="2" customFormat="1" ht="16.5" customHeight="1">
      <c r="A218" s="39"/>
      <c r="B218" s="40"/>
      <c r="C218" s="293" t="s">
        <v>472</v>
      </c>
      <c r="D218" s="293" t="s">
        <v>382</v>
      </c>
      <c r="E218" s="294" t="s">
        <v>1295</v>
      </c>
      <c r="F218" s="295" t="s">
        <v>1296</v>
      </c>
      <c r="G218" s="296" t="s">
        <v>186</v>
      </c>
      <c r="H218" s="297">
        <v>13</v>
      </c>
      <c r="I218" s="298"/>
      <c r="J218" s="299">
        <f>ROUND(I218*H218,2)</f>
        <v>0</v>
      </c>
      <c r="K218" s="295" t="s">
        <v>1</v>
      </c>
      <c r="L218" s="300"/>
      <c r="M218" s="301" t="s">
        <v>1</v>
      </c>
      <c r="N218" s="302" t="s">
        <v>44</v>
      </c>
      <c r="O218" s="92"/>
      <c r="P218" s="235">
        <f>O218*H218</f>
        <v>0</v>
      </c>
      <c r="Q218" s="235">
        <v>3.0000000000000001E-05</v>
      </c>
      <c r="R218" s="235">
        <f>Q218*H218</f>
        <v>0.00038999999999999999</v>
      </c>
      <c r="S218" s="235">
        <v>0</v>
      </c>
      <c r="T218" s="235">
        <f>S218*H218</f>
        <v>0</v>
      </c>
      <c r="U218" s="236" t="s">
        <v>1</v>
      </c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7" t="s">
        <v>1246</v>
      </c>
      <c r="AT218" s="237" t="s">
        <v>382</v>
      </c>
      <c r="AU218" s="237" t="s">
        <v>88</v>
      </c>
      <c r="AY218" s="18" t="s">
        <v>151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8" t="s">
        <v>86</v>
      </c>
      <c r="BK218" s="238">
        <f>ROUND(I218*H218,2)</f>
        <v>0</v>
      </c>
      <c r="BL218" s="18" t="s">
        <v>641</v>
      </c>
      <c r="BM218" s="237" t="s">
        <v>1297</v>
      </c>
    </row>
    <row r="219" s="2" customFormat="1">
      <c r="A219" s="39"/>
      <c r="B219" s="40"/>
      <c r="C219" s="41"/>
      <c r="D219" s="239" t="s">
        <v>160</v>
      </c>
      <c r="E219" s="41"/>
      <c r="F219" s="240" t="s">
        <v>1296</v>
      </c>
      <c r="G219" s="41"/>
      <c r="H219" s="41"/>
      <c r="I219" s="241"/>
      <c r="J219" s="41"/>
      <c r="K219" s="41"/>
      <c r="L219" s="45"/>
      <c r="M219" s="242"/>
      <c r="N219" s="243"/>
      <c r="O219" s="92"/>
      <c r="P219" s="92"/>
      <c r="Q219" s="92"/>
      <c r="R219" s="92"/>
      <c r="S219" s="92"/>
      <c r="T219" s="92"/>
      <c r="U219" s="93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160</v>
      </c>
      <c r="AU219" s="18" t="s">
        <v>88</v>
      </c>
    </row>
    <row r="220" s="2" customFormat="1" ht="24.15" customHeight="1">
      <c r="A220" s="39"/>
      <c r="B220" s="40"/>
      <c r="C220" s="226" t="s">
        <v>403</v>
      </c>
      <c r="D220" s="226" t="s">
        <v>154</v>
      </c>
      <c r="E220" s="227" t="s">
        <v>1298</v>
      </c>
      <c r="F220" s="228" t="s">
        <v>1299</v>
      </c>
      <c r="G220" s="229" t="s">
        <v>186</v>
      </c>
      <c r="H220" s="230">
        <v>1</v>
      </c>
      <c r="I220" s="231"/>
      <c r="J220" s="232">
        <f>ROUND(I220*H220,2)</f>
        <v>0</v>
      </c>
      <c r="K220" s="228" t="s">
        <v>1</v>
      </c>
      <c r="L220" s="45"/>
      <c r="M220" s="233" t="s">
        <v>1</v>
      </c>
      <c r="N220" s="234" t="s">
        <v>44</v>
      </c>
      <c r="O220" s="92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5">
        <f>S220*H220</f>
        <v>0</v>
      </c>
      <c r="U220" s="236" t="s">
        <v>1</v>
      </c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7" t="s">
        <v>641</v>
      </c>
      <c r="AT220" s="237" t="s">
        <v>154</v>
      </c>
      <c r="AU220" s="237" t="s">
        <v>88</v>
      </c>
      <c r="AY220" s="18" t="s">
        <v>151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8" t="s">
        <v>86</v>
      </c>
      <c r="BK220" s="238">
        <f>ROUND(I220*H220,2)</f>
        <v>0</v>
      </c>
      <c r="BL220" s="18" t="s">
        <v>641</v>
      </c>
      <c r="BM220" s="237" t="s">
        <v>1300</v>
      </c>
    </row>
    <row r="221" s="2" customFormat="1">
      <c r="A221" s="39"/>
      <c r="B221" s="40"/>
      <c r="C221" s="41"/>
      <c r="D221" s="239" t="s">
        <v>160</v>
      </c>
      <c r="E221" s="41"/>
      <c r="F221" s="240" t="s">
        <v>1299</v>
      </c>
      <c r="G221" s="41"/>
      <c r="H221" s="41"/>
      <c r="I221" s="241"/>
      <c r="J221" s="41"/>
      <c r="K221" s="41"/>
      <c r="L221" s="45"/>
      <c r="M221" s="242"/>
      <c r="N221" s="243"/>
      <c r="O221" s="92"/>
      <c r="P221" s="92"/>
      <c r="Q221" s="92"/>
      <c r="R221" s="92"/>
      <c r="S221" s="92"/>
      <c r="T221" s="92"/>
      <c r="U221" s="93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160</v>
      </c>
      <c r="AU221" s="18" t="s">
        <v>88</v>
      </c>
    </row>
    <row r="222" s="2" customFormat="1" ht="16.5" customHeight="1">
      <c r="A222" s="39"/>
      <c r="B222" s="40"/>
      <c r="C222" s="293" t="s">
        <v>410</v>
      </c>
      <c r="D222" s="293" t="s">
        <v>382</v>
      </c>
      <c r="E222" s="294" t="s">
        <v>1301</v>
      </c>
      <c r="F222" s="295" t="s">
        <v>1302</v>
      </c>
      <c r="G222" s="296" t="s">
        <v>186</v>
      </c>
      <c r="H222" s="297">
        <v>1</v>
      </c>
      <c r="I222" s="298"/>
      <c r="J222" s="299">
        <f>ROUND(I222*H222,2)</f>
        <v>0</v>
      </c>
      <c r="K222" s="295" t="s">
        <v>1</v>
      </c>
      <c r="L222" s="300"/>
      <c r="M222" s="301" t="s">
        <v>1</v>
      </c>
      <c r="N222" s="302" t="s">
        <v>44</v>
      </c>
      <c r="O222" s="92"/>
      <c r="P222" s="235">
        <f>O222*H222</f>
        <v>0</v>
      </c>
      <c r="Q222" s="235">
        <v>0.0041999999999999997</v>
      </c>
      <c r="R222" s="235">
        <f>Q222*H222</f>
        <v>0.0041999999999999997</v>
      </c>
      <c r="S222" s="235">
        <v>0</v>
      </c>
      <c r="T222" s="235">
        <f>S222*H222</f>
        <v>0</v>
      </c>
      <c r="U222" s="236" t="s">
        <v>1</v>
      </c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7" t="s">
        <v>1241</v>
      </c>
      <c r="AT222" s="237" t="s">
        <v>382</v>
      </c>
      <c r="AU222" s="237" t="s">
        <v>88</v>
      </c>
      <c r="AY222" s="18" t="s">
        <v>151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8" t="s">
        <v>86</v>
      </c>
      <c r="BK222" s="238">
        <f>ROUND(I222*H222,2)</f>
        <v>0</v>
      </c>
      <c r="BL222" s="18" t="s">
        <v>1241</v>
      </c>
      <c r="BM222" s="237" t="s">
        <v>1303</v>
      </c>
    </row>
    <row r="223" s="2" customFormat="1">
      <c r="A223" s="39"/>
      <c r="B223" s="40"/>
      <c r="C223" s="41"/>
      <c r="D223" s="239" t="s">
        <v>160</v>
      </c>
      <c r="E223" s="41"/>
      <c r="F223" s="240" t="s">
        <v>1302</v>
      </c>
      <c r="G223" s="41"/>
      <c r="H223" s="41"/>
      <c r="I223" s="241"/>
      <c r="J223" s="41"/>
      <c r="K223" s="41"/>
      <c r="L223" s="45"/>
      <c r="M223" s="242"/>
      <c r="N223" s="243"/>
      <c r="O223" s="92"/>
      <c r="P223" s="92"/>
      <c r="Q223" s="92"/>
      <c r="R223" s="92"/>
      <c r="S223" s="92"/>
      <c r="T223" s="92"/>
      <c r="U223" s="93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160</v>
      </c>
      <c r="AU223" s="18" t="s">
        <v>88</v>
      </c>
    </row>
    <row r="224" s="2" customFormat="1" ht="33" customHeight="1">
      <c r="A224" s="39"/>
      <c r="B224" s="40"/>
      <c r="C224" s="226" t="s">
        <v>481</v>
      </c>
      <c r="D224" s="226" t="s">
        <v>154</v>
      </c>
      <c r="E224" s="227" t="s">
        <v>1304</v>
      </c>
      <c r="F224" s="228" t="s">
        <v>1305</v>
      </c>
      <c r="G224" s="229" t="s">
        <v>186</v>
      </c>
      <c r="H224" s="230">
        <v>13</v>
      </c>
      <c r="I224" s="231"/>
      <c r="J224" s="232">
        <f>ROUND(I224*H224,2)</f>
        <v>0</v>
      </c>
      <c r="K224" s="228" t="s">
        <v>1</v>
      </c>
      <c r="L224" s="45"/>
      <c r="M224" s="233" t="s">
        <v>1</v>
      </c>
      <c r="N224" s="234" t="s">
        <v>44</v>
      </c>
      <c r="O224" s="92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5">
        <f>S224*H224</f>
        <v>0</v>
      </c>
      <c r="U224" s="236" t="s">
        <v>1</v>
      </c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7" t="s">
        <v>641</v>
      </c>
      <c r="AT224" s="237" t="s">
        <v>154</v>
      </c>
      <c r="AU224" s="237" t="s">
        <v>88</v>
      </c>
      <c r="AY224" s="18" t="s">
        <v>151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8" t="s">
        <v>86</v>
      </c>
      <c r="BK224" s="238">
        <f>ROUND(I224*H224,2)</f>
        <v>0</v>
      </c>
      <c r="BL224" s="18" t="s">
        <v>641</v>
      </c>
      <c r="BM224" s="237" t="s">
        <v>1306</v>
      </c>
    </row>
    <row r="225" s="2" customFormat="1">
      <c r="A225" s="39"/>
      <c r="B225" s="40"/>
      <c r="C225" s="41"/>
      <c r="D225" s="239" t="s">
        <v>160</v>
      </c>
      <c r="E225" s="41"/>
      <c r="F225" s="240" t="s">
        <v>1305</v>
      </c>
      <c r="G225" s="41"/>
      <c r="H225" s="41"/>
      <c r="I225" s="241"/>
      <c r="J225" s="41"/>
      <c r="K225" s="41"/>
      <c r="L225" s="45"/>
      <c r="M225" s="242"/>
      <c r="N225" s="243"/>
      <c r="O225" s="92"/>
      <c r="P225" s="92"/>
      <c r="Q225" s="92"/>
      <c r="R225" s="92"/>
      <c r="S225" s="92"/>
      <c r="T225" s="92"/>
      <c r="U225" s="93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160</v>
      </c>
      <c r="AU225" s="18" t="s">
        <v>88</v>
      </c>
    </row>
    <row r="226" s="2" customFormat="1" ht="24.15" customHeight="1">
      <c r="A226" s="39"/>
      <c r="B226" s="40"/>
      <c r="C226" s="293" t="s">
        <v>487</v>
      </c>
      <c r="D226" s="293" t="s">
        <v>382</v>
      </c>
      <c r="E226" s="294" t="s">
        <v>1307</v>
      </c>
      <c r="F226" s="295" t="s">
        <v>1308</v>
      </c>
      <c r="G226" s="296" t="s">
        <v>186</v>
      </c>
      <c r="H226" s="297">
        <v>12</v>
      </c>
      <c r="I226" s="298"/>
      <c r="J226" s="299">
        <f>ROUND(I226*H226,2)</f>
        <v>0</v>
      </c>
      <c r="K226" s="295" t="s">
        <v>1</v>
      </c>
      <c r="L226" s="300"/>
      <c r="M226" s="301" t="s">
        <v>1</v>
      </c>
      <c r="N226" s="302" t="s">
        <v>44</v>
      </c>
      <c r="O226" s="92"/>
      <c r="P226" s="235">
        <f>O226*H226</f>
        <v>0</v>
      </c>
      <c r="Q226" s="235">
        <v>0.0022000000000000001</v>
      </c>
      <c r="R226" s="235">
        <f>Q226*H226</f>
        <v>0.0264</v>
      </c>
      <c r="S226" s="235">
        <v>0</v>
      </c>
      <c r="T226" s="235">
        <f>S226*H226</f>
        <v>0</v>
      </c>
      <c r="U226" s="236" t="s">
        <v>1</v>
      </c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7" t="s">
        <v>1241</v>
      </c>
      <c r="AT226" s="237" t="s">
        <v>382</v>
      </c>
      <c r="AU226" s="237" t="s">
        <v>88</v>
      </c>
      <c r="AY226" s="18" t="s">
        <v>151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8" t="s">
        <v>86</v>
      </c>
      <c r="BK226" s="238">
        <f>ROUND(I226*H226,2)</f>
        <v>0</v>
      </c>
      <c r="BL226" s="18" t="s">
        <v>1241</v>
      </c>
      <c r="BM226" s="237" t="s">
        <v>1309</v>
      </c>
    </row>
    <row r="227" s="2" customFormat="1">
      <c r="A227" s="39"/>
      <c r="B227" s="40"/>
      <c r="C227" s="41"/>
      <c r="D227" s="239" t="s">
        <v>160</v>
      </c>
      <c r="E227" s="41"/>
      <c r="F227" s="240" t="s">
        <v>1308</v>
      </c>
      <c r="G227" s="41"/>
      <c r="H227" s="41"/>
      <c r="I227" s="241"/>
      <c r="J227" s="41"/>
      <c r="K227" s="41"/>
      <c r="L227" s="45"/>
      <c r="M227" s="242"/>
      <c r="N227" s="243"/>
      <c r="O227" s="92"/>
      <c r="P227" s="92"/>
      <c r="Q227" s="92"/>
      <c r="R227" s="92"/>
      <c r="S227" s="92"/>
      <c r="T227" s="92"/>
      <c r="U227" s="93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160</v>
      </c>
      <c r="AU227" s="18" t="s">
        <v>88</v>
      </c>
    </row>
    <row r="228" s="2" customFormat="1">
      <c r="A228" s="39"/>
      <c r="B228" s="40"/>
      <c r="C228" s="41"/>
      <c r="D228" s="239" t="s">
        <v>231</v>
      </c>
      <c r="E228" s="41"/>
      <c r="F228" s="270" t="s">
        <v>1310</v>
      </c>
      <c r="G228" s="41"/>
      <c r="H228" s="41"/>
      <c r="I228" s="241"/>
      <c r="J228" s="41"/>
      <c r="K228" s="41"/>
      <c r="L228" s="45"/>
      <c r="M228" s="242"/>
      <c r="N228" s="243"/>
      <c r="O228" s="92"/>
      <c r="P228" s="92"/>
      <c r="Q228" s="92"/>
      <c r="R228" s="92"/>
      <c r="S228" s="92"/>
      <c r="T228" s="92"/>
      <c r="U228" s="93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231</v>
      </c>
      <c r="AU228" s="18" t="s">
        <v>88</v>
      </c>
    </row>
    <row r="229" s="2" customFormat="1" ht="24.15" customHeight="1">
      <c r="A229" s="39"/>
      <c r="B229" s="40"/>
      <c r="C229" s="293" t="s">
        <v>493</v>
      </c>
      <c r="D229" s="293" t="s">
        <v>382</v>
      </c>
      <c r="E229" s="294" t="s">
        <v>1311</v>
      </c>
      <c r="F229" s="295" t="s">
        <v>1312</v>
      </c>
      <c r="G229" s="296" t="s">
        <v>186</v>
      </c>
      <c r="H229" s="297">
        <v>1</v>
      </c>
      <c r="I229" s="298"/>
      <c r="J229" s="299">
        <f>ROUND(I229*H229,2)</f>
        <v>0</v>
      </c>
      <c r="K229" s="295" t="s">
        <v>1</v>
      </c>
      <c r="L229" s="300"/>
      <c r="M229" s="301" t="s">
        <v>1</v>
      </c>
      <c r="N229" s="302" t="s">
        <v>44</v>
      </c>
      <c r="O229" s="92"/>
      <c r="P229" s="235">
        <f>O229*H229</f>
        <v>0</v>
      </c>
      <c r="Q229" s="235">
        <v>0.0022000000000000001</v>
      </c>
      <c r="R229" s="235">
        <f>Q229*H229</f>
        <v>0.0022000000000000001</v>
      </c>
      <c r="S229" s="235">
        <v>0</v>
      </c>
      <c r="T229" s="235">
        <f>S229*H229</f>
        <v>0</v>
      </c>
      <c r="U229" s="236" t="s">
        <v>1</v>
      </c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7" t="s">
        <v>1241</v>
      </c>
      <c r="AT229" s="237" t="s">
        <v>382</v>
      </c>
      <c r="AU229" s="237" t="s">
        <v>88</v>
      </c>
      <c r="AY229" s="18" t="s">
        <v>151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8" t="s">
        <v>86</v>
      </c>
      <c r="BK229" s="238">
        <f>ROUND(I229*H229,2)</f>
        <v>0</v>
      </c>
      <c r="BL229" s="18" t="s">
        <v>1241</v>
      </c>
      <c r="BM229" s="237" t="s">
        <v>1313</v>
      </c>
    </row>
    <row r="230" s="2" customFormat="1">
      <c r="A230" s="39"/>
      <c r="B230" s="40"/>
      <c r="C230" s="41"/>
      <c r="D230" s="239" t="s">
        <v>160</v>
      </c>
      <c r="E230" s="41"/>
      <c r="F230" s="240" t="s">
        <v>1312</v>
      </c>
      <c r="G230" s="41"/>
      <c r="H230" s="41"/>
      <c r="I230" s="241"/>
      <c r="J230" s="41"/>
      <c r="K230" s="41"/>
      <c r="L230" s="45"/>
      <c r="M230" s="242"/>
      <c r="N230" s="243"/>
      <c r="O230" s="92"/>
      <c r="P230" s="92"/>
      <c r="Q230" s="92"/>
      <c r="R230" s="92"/>
      <c r="S230" s="92"/>
      <c r="T230" s="92"/>
      <c r="U230" s="93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160</v>
      </c>
      <c r="AU230" s="18" t="s">
        <v>88</v>
      </c>
    </row>
    <row r="231" s="2" customFormat="1">
      <c r="A231" s="39"/>
      <c r="B231" s="40"/>
      <c r="C231" s="41"/>
      <c r="D231" s="239" t="s">
        <v>231</v>
      </c>
      <c r="E231" s="41"/>
      <c r="F231" s="270" t="s">
        <v>1314</v>
      </c>
      <c r="G231" s="41"/>
      <c r="H231" s="41"/>
      <c r="I231" s="241"/>
      <c r="J231" s="41"/>
      <c r="K231" s="41"/>
      <c r="L231" s="45"/>
      <c r="M231" s="242"/>
      <c r="N231" s="243"/>
      <c r="O231" s="92"/>
      <c r="P231" s="92"/>
      <c r="Q231" s="92"/>
      <c r="R231" s="92"/>
      <c r="S231" s="92"/>
      <c r="T231" s="92"/>
      <c r="U231" s="93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231</v>
      </c>
      <c r="AU231" s="18" t="s">
        <v>88</v>
      </c>
    </row>
    <row r="232" s="2" customFormat="1" ht="24.15" customHeight="1">
      <c r="A232" s="39"/>
      <c r="B232" s="40"/>
      <c r="C232" s="226" t="s">
        <v>500</v>
      </c>
      <c r="D232" s="226" t="s">
        <v>154</v>
      </c>
      <c r="E232" s="227" t="s">
        <v>1315</v>
      </c>
      <c r="F232" s="228" t="s">
        <v>1316</v>
      </c>
      <c r="G232" s="229" t="s">
        <v>186</v>
      </c>
      <c r="H232" s="230">
        <v>13</v>
      </c>
      <c r="I232" s="231"/>
      <c r="J232" s="232">
        <f>ROUND(I232*H232,2)</f>
        <v>0</v>
      </c>
      <c r="K232" s="228" t="s">
        <v>1</v>
      </c>
      <c r="L232" s="45"/>
      <c r="M232" s="233" t="s">
        <v>1</v>
      </c>
      <c r="N232" s="234" t="s">
        <v>44</v>
      </c>
      <c r="O232" s="92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5">
        <f>S232*H232</f>
        <v>0</v>
      </c>
      <c r="U232" s="236" t="s">
        <v>1</v>
      </c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7" t="s">
        <v>641</v>
      </c>
      <c r="AT232" s="237" t="s">
        <v>154</v>
      </c>
      <c r="AU232" s="237" t="s">
        <v>88</v>
      </c>
      <c r="AY232" s="18" t="s">
        <v>151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8" t="s">
        <v>86</v>
      </c>
      <c r="BK232" s="238">
        <f>ROUND(I232*H232,2)</f>
        <v>0</v>
      </c>
      <c r="BL232" s="18" t="s">
        <v>641</v>
      </c>
      <c r="BM232" s="237" t="s">
        <v>1317</v>
      </c>
    </row>
    <row r="233" s="2" customFormat="1">
      <c r="A233" s="39"/>
      <c r="B233" s="40"/>
      <c r="C233" s="41"/>
      <c r="D233" s="239" t="s">
        <v>160</v>
      </c>
      <c r="E233" s="41"/>
      <c r="F233" s="240" t="s">
        <v>1316</v>
      </c>
      <c r="G233" s="41"/>
      <c r="H233" s="41"/>
      <c r="I233" s="241"/>
      <c r="J233" s="41"/>
      <c r="K233" s="41"/>
      <c r="L233" s="45"/>
      <c r="M233" s="242"/>
      <c r="N233" s="243"/>
      <c r="O233" s="92"/>
      <c r="P233" s="92"/>
      <c r="Q233" s="92"/>
      <c r="R233" s="92"/>
      <c r="S233" s="92"/>
      <c r="T233" s="92"/>
      <c r="U233" s="93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160</v>
      </c>
      <c r="AU233" s="18" t="s">
        <v>88</v>
      </c>
    </row>
    <row r="234" s="2" customFormat="1" ht="16.5" customHeight="1">
      <c r="A234" s="39"/>
      <c r="B234" s="40"/>
      <c r="C234" s="293" t="s">
        <v>512</v>
      </c>
      <c r="D234" s="293" t="s">
        <v>382</v>
      </c>
      <c r="E234" s="294" t="s">
        <v>1318</v>
      </c>
      <c r="F234" s="295" t="s">
        <v>1319</v>
      </c>
      <c r="G234" s="296" t="s">
        <v>186</v>
      </c>
      <c r="H234" s="297">
        <v>1</v>
      </c>
      <c r="I234" s="298"/>
      <c r="J234" s="299">
        <f>ROUND(I234*H234,2)</f>
        <v>0</v>
      </c>
      <c r="K234" s="295" t="s">
        <v>1</v>
      </c>
      <c r="L234" s="300"/>
      <c r="M234" s="301" t="s">
        <v>1</v>
      </c>
      <c r="N234" s="302" t="s">
        <v>44</v>
      </c>
      <c r="O234" s="92"/>
      <c r="P234" s="235">
        <f>O234*H234</f>
        <v>0</v>
      </c>
      <c r="Q234" s="235">
        <v>0.062</v>
      </c>
      <c r="R234" s="235">
        <f>Q234*H234</f>
        <v>0.062</v>
      </c>
      <c r="S234" s="235">
        <v>0</v>
      </c>
      <c r="T234" s="235">
        <f>S234*H234</f>
        <v>0</v>
      </c>
      <c r="U234" s="236" t="s">
        <v>1</v>
      </c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7" t="s">
        <v>1241</v>
      </c>
      <c r="AT234" s="237" t="s">
        <v>382</v>
      </c>
      <c r="AU234" s="237" t="s">
        <v>88</v>
      </c>
      <c r="AY234" s="18" t="s">
        <v>151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8" t="s">
        <v>86</v>
      </c>
      <c r="BK234" s="238">
        <f>ROUND(I234*H234,2)</f>
        <v>0</v>
      </c>
      <c r="BL234" s="18" t="s">
        <v>1241</v>
      </c>
      <c r="BM234" s="237" t="s">
        <v>1320</v>
      </c>
    </row>
    <row r="235" s="2" customFormat="1">
      <c r="A235" s="39"/>
      <c r="B235" s="40"/>
      <c r="C235" s="41"/>
      <c r="D235" s="239" t="s">
        <v>160</v>
      </c>
      <c r="E235" s="41"/>
      <c r="F235" s="240" t="s">
        <v>1319</v>
      </c>
      <c r="G235" s="41"/>
      <c r="H235" s="41"/>
      <c r="I235" s="241"/>
      <c r="J235" s="41"/>
      <c r="K235" s="41"/>
      <c r="L235" s="45"/>
      <c r="M235" s="242"/>
      <c r="N235" s="243"/>
      <c r="O235" s="92"/>
      <c r="P235" s="92"/>
      <c r="Q235" s="92"/>
      <c r="R235" s="92"/>
      <c r="S235" s="92"/>
      <c r="T235" s="92"/>
      <c r="U235" s="93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160</v>
      </c>
      <c r="AU235" s="18" t="s">
        <v>88</v>
      </c>
    </row>
    <row r="236" s="2" customFormat="1" ht="16.5" customHeight="1">
      <c r="A236" s="39"/>
      <c r="B236" s="40"/>
      <c r="C236" s="293" t="s">
        <v>1047</v>
      </c>
      <c r="D236" s="293" t="s">
        <v>382</v>
      </c>
      <c r="E236" s="294" t="s">
        <v>1321</v>
      </c>
      <c r="F236" s="295" t="s">
        <v>1322</v>
      </c>
      <c r="G236" s="296" t="s">
        <v>186</v>
      </c>
      <c r="H236" s="297">
        <v>12</v>
      </c>
      <c r="I236" s="298"/>
      <c r="J236" s="299">
        <f>ROUND(I236*H236,2)</f>
        <v>0</v>
      </c>
      <c r="K236" s="295" t="s">
        <v>1</v>
      </c>
      <c r="L236" s="300"/>
      <c r="M236" s="301" t="s">
        <v>1</v>
      </c>
      <c r="N236" s="302" t="s">
        <v>44</v>
      </c>
      <c r="O236" s="92"/>
      <c r="P236" s="235">
        <f>O236*H236</f>
        <v>0</v>
      </c>
      <c r="Q236" s="235">
        <v>0.062</v>
      </c>
      <c r="R236" s="235">
        <f>Q236*H236</f>
        <v>0.74399999999999999</v>
      </c>
      <c r="S236" s="235">
        <v>0</v>
      </c>
      <c r="T236" s="235">
        <f>S236*H236</f>
        <v>0</v>
      </c>
      <c r="U236" s="236" t="s">
        <v>1</v>
      </c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7" t="s">
        <v>1241</v>
      </c>
      <c r="AT236" s="237" t="s">
        <v>382</v>
      </c>
      <c r="AU236" s="237" t="s">
        <v>88</v>
      </c>
      <c r="AY236" s="18" t="s">
        <v>151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8" t="s">
        <v>86</v>
      </c>
      <c r="BK236" s="238">
        <f>ROUND(I236*H236,2)</f>
        <v>0</v>
      </c>
      <c r="BL236" s="18" t="s">
        <v>1241</v>
      </c>
      <c r="BM236" s="237" t="s">
        <v>1323</v>
      </c>
    </row>
    <row r="237" s="2" customFormat="1">
      <c r="A237" s="39"/>
      <c r="B237" s="40"/>
      <c r="C237" s="41"/>
      <c r="D237" s="239" t="s">
        <v>160</v>
      </c>
      <c r="E237" s="41"/>
      <c r="F237" s="240" t="s">
        <v>1322</v>
      </c>
      <c r="G237" s="41"/>
      <c r="H237" s="41"/>
      <c r="I237" s="241"/>
      <c r="J237" s="41"/>
      <c r="K237" s="41"/>
      <c r="L237" s="45"/>
      <c r="M237" s="242"/>
      <c r="N237" s="243"/>
      <c r="O237" s="92"/>
      <c r="P237" s="92"/>
      <c r="Q237" s="92"/>
      <c r="R237" s="92"/>
      <c r="S237" s="92"/>
      <c r="T237" s="92"/>
      <c r="U237" s="93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160</v>
      </c>
      <c r="AU237" s="18" t="s">
        <v>88</v>
      </c>
    </row>
    <row r="238" s="2" customFormat="1" ht="24.15" customHeight="1">
      <c r="A238" s="39"/>
      <c r="B238" s="40"/>
      <c r="C238" s="226" t="s">
        <v>517</v>
      </c>
      <c r="D238" s="226" t="s">
        <v>154</v>
      </c>
      <c r="E238" s="227" t="s">
        <v>1324</v>
      </c>
      <c r="F238" s="228" t="s">
        <v>1325</v>
      </c>
      <c r="G238" s="229" t="s">
        <v>186</v>
      </c>
      <c r="H238" s="230">
        <v>12</v>
      </c>
      <c r="I238" s="231"/>
      <c r="J238" s="232">
        <f>ROUND(I238*H238,2)</f>
        <v>0</v>
      </c>
      <c r="K238" s="228" t="s">
        <v>1</v>
      </c>
      <c r="L238" s="45"/>
      <c r="M238" s="233" t="s">
        <v>1</v>
      </c>
      <c r="N238" s="234" t="s">
        <v>44</v>
      </c>
      <c r="O238" s="92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5">
        <f>S238*H238</f>
        <v>0</v>
      </c>
      <c r="U238" s="236" t="s">
        <v>1</v>
      </c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7" t="s">
        <v>641</v>
      </c>
      <c r="AT238" s="237" t="s">
        <v>154</v>
      </c>
      <c r="AU238" s="237" t="s">
        <v>88</v>
      </c>
      <c r="AY238" s="18" t="s">
        <v>151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8" t="s">
        <v>86</v>
      </c>
      <c r="BK238" s="238">
        <f>ROUND(I238*H238,2)</f>
        <v>0</v>
      </c>
      <c r="BL238" s="18" t="s">
        <v>641</v>
      </c>
      <c r="BM238" s="237" t="s">
        <v>1326</v>
      </c>
    </row>
    <row r="239" s="2" customFormat="1">
      <c r="A239" s="39"/>
      <c r="B239" s="40"/>
      <c r="C239" s="41"/>
      <c r="D239" s="239" t="s">
        <v>160</v>
      </c>
      <c r="E239" s="41"/>
      <c r="F239" s="240" t="s">
        <v>1325</v>
      </c>
      <c r="G239" s="41"/>
      <c r="H239" s="41"/>
      <c r="I239" s="241"/>
      <c r="J239" s="41"/>
      <c r="K239" s="41"/>
      <c r="L239" s="45"/>
      <c r="M239" s="242"/>
      <c r="N239" s="243"/>
      <c r="O239" s="92"/>
      <c r="P239" s="92"/>
      <c r="Q239" s="92"/>
      <c r="R239" s="92"/>
      <c r="S239" s="92"/>
      <c r="T239" s="92"/>
      <c r="U239" s="93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160</v>
      </c>
      <c r="AU239" s="18" t="s">
        <v>88</v>
      </c>
    </row>
    <row r="240" s="2" customFormat="1" ht="24.15" customHeight="1">
      <c r="A240" s="39"/>
      <c r="B240" s="40"/>
      <c r="C240" s="293" t="s">
        <v>525</v>
      </c>
      <c r="D240" s="293" t="s">
        <v>382</v>
      </c>
      <c r="E240" s="294" t="s">
        <v>1327</v>
      </c>
      <c r="F240" s="295" t="s">
        <v>1328</v>
      </c>
      <c r="G240" s="296" t="s">
        <v>186</v>
      </c>
      <c r="H240" s="297">
        <v>12</v>
      </c>
      <c r="I240" s="298"/>
      <c r="J240" s="299">
        <f>ROUND(I240*H240,2)</f>
        <v>0</v>
      </c>
      <c r="K240" s="295" t="s">
        <v>1</v>
      </c>
      <c r="L240" s="300"/>
      <c r="M240" s="301" t="s">
        <v>1</v>
      </c>
      <c r="N240" s="302" t="s">
        <v>44</v>
      </c>
      <c r="O240" s="92"/>
      <c r="P240" s="235">
        <f>O240*H240</f>
        <v>0</v>
      </c>
      <c r="Q240" s="235">
        <v>0.010500000000000001</v>
      </c>
      <c r="R240" s="235">
        <f>Q240*H240</f>
        <v>0.126</v>
      </c>
      <c r="S240" s="235">
        <v>0</v>
      </c>
      <c r="T240" s="235">
        <f>S240*H240</f>
        <v>0</v>
      </c>
      <c r="U240" s="236" t="s">
        <v>1</v>
      </c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7" t="s">
        <v>1241</v>
      </c>
      <c r="AT240" s="237" t="s">
        <v>382</v>
      </c>
      <c r="AU240" s="237" t="s">
        <v>88</v>
      </c>
      <c r="AY240" s="18" t="s">
        <v>151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8" t="s">
        <v>86</v>
      </c>
      <c r="BK240" s="238">
        <f>ROUND(I240*H240,2)</f>
        <v>0</v>
      </c>
      <c r="BL240" s="18" t="s">
        <v>1241</v>
      </c>
      <c r="BM240" s="237" t="s">
        <v>1329</v>
      </c>
    </row>
    <row r="241" s="2" customFormat="1">
      <c r="A241" s="39"/>
      <c r="B241" s="40"/>
      <c r="C241" s="41"/>
      <c r="D241" s="239" t="s">
        <v>160</v>
      </c>
      <c r="E241" s="41"/>
      <c r="F241" s="240" t="s">
        <v>1328</v>
      </c>
      <c r="G241" s="41"/>
      <c r="H241" s="41"/>
      <c r="I241" s="241"/>
      <c r="J241" s="41"/>
      <c r="K241" s="41"/>
      <c r="L241" s="45"/>
      <c r="M241" s="242"/>
      <c r="N241" s="243"/>
      <c r="O241" s="92"/>
      <c r="P241" s="92"/>
      <c r="Q241" s="92"/>
      <c r="R241" s="92"/>
      <c r="S241" s="92"/>
      <c r="T241" s="92"/>
      <c r="U241" s="93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160</v>
      </c>
      <c r="AU241" s="18" t="s">
        <v>88</v>
      </c>
    </row>
    <row r="242" s="2" customFormat="1" ht="16.5" customHeight="1">
      <c r="A242" s="39"/>
      <c r="B242" s="40"/>
      <c r="C242" s="226" t="s">
        <v>531</v>
      </c>
      <c r="D242" s="226" t="s">
        <v>154</v>
      </c>
      <c r="E242" s="227" t="s">
        <v>1330</v>
      </c>
      <c r="F242" s="228" t="s">
        <v>1331</v>
      </c>
      <c r="G242" s="229" t="s">
        <v>186</v>
      </c>
      <c r="H242" s="230">
        <v>13</v>
      </c>
      <c r="I242" s="231"/>
      <c r="J242" s="232">
        <f>ROUND(I242*H242,2)</f>
        <v>0</v>
      </c>
      <c r="K242" s="228" t="s">
        <v>1</v>
      </c>
      <c r="L242" s="45"/>
      <c r="M242" s="233" t="s">
        <v>1</v>
      </c>
      <c r="N242" s="234" t="s">
        <v>44</v>
      </c>
      <c r="O242" s="92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5">
        <f>S242*H242</f>
        <v>0</v>
      </c>
      <c r="U242" s="236" t="s">
        <v>1</v>
      </c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7" t="s">
        <v>641</v>
      </c>
      <c r="AT242" s="237" t="s">
        <v>154</v>
      </c>
      <c r="AU242" s="237" t="s">
        <v>88</v>
      </c>
      <c r="AY242" s="18" t="s">
        <v>151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8" t="s">
        <v>86</v>
      </c>
      <c r="BK242" s="238">
        <f>ROUND(I242*H242,2)</f>
        <v>0</v>
      </c>
      <c r="BL242" s="18" t="s">
        <v>641</v>
      </c>
      <c r="BM242" s="237" t="s">
        <v>1332</v>
      </c>
    </row>
    <row r="243" s="2" customFormat="1">
      <c r="A243" s="39"/>
      <c r="B243" s="40"/>
      <c r="C243" s="41"/>
      <c r="D243" s="239" t="s">
        <v>160</v>
      </c>
      <c r="E243" s="41"/>
      <c r="F243" s="240" t="s">
        <v>1331</v>
      </c>
      <c r="G243" s="41"/>
      <c r="H243" s="41"/>
      <c r="I243" s="241"/>
      <c r="J243" s="41"/>
      <c r="K243" s="41"/>
      <c r="L243" s="45"/>
      <c r="M243" s="242"/>
      <c r="N243" s="243"/>
      <c r="O243" s="92"/>
      <c r="P243" s="92"/>
      <c r="Q243" s="92"/>
      <c r="R243" s="92"/>
      <c r="S243" s="92"/>
      <c r="T243" s="92"/>
      <c r="U243" s="93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160</v>
      </c>
      <c r="AU243" s="18" t="s">
        <v>88</v>
      </c>
    </row>
    <row r="244" s="2" customFormat="1" ht="24.15" customHeight="1">
      <c r="A244" s="39"/>
      <c r="B244" s="40"/>
      <c r="C244" s="293" t="s">
        <v>538</v>
      </c>
      <c r="D244" s="293" t="s">
        <v>382</v>
      </c>
      <c r="E244" s="294" t="s">
        <v>1333</v>
      </c>
      <c r="F244" s="295" t="s">
        <v>1334</v>
      </c>
      <c r="G244" s="296" t="s">
        <v>186</v>
      </c>
      <c r="H244" s="297">
        <v>13</v>
      </c>
      <c r="I244" s="298"/>
      <c r="J244" s="299">
        <f>ROUND(I244*H244,2)</f>
        <v>0</v>
      </c>
      <c r="K244" s="295" t="s">
        <v>1</v>
      </c>
      <c r="L244" s="300"/>
      <c r="M244" s="301" t="s">
        <v>1</v>
      </c>
      <c r="N244" s="302" t="s">
        <v>44</v>
      </c>
      <c r="O244" s="92"/>
      <c r="P244" s="235">
        <f>O244*H244</f>
        <v>0</v>
      </c>
      <c r="Q244" s="235">
        <v>0.00029999999999999997</v>
      </c>
      <c r="R244" s="235">
        <f>Q244*H244</f>
        <v>0.0038999999999999998</v>
      </c>
      <c r="S244" s="235">
        <v>0</v>
      </c>
      <c r="T244" s="235">
        <f>S244*H244</f>
        <v>0</v>
      </c>
      <c r="U244" s="236" t="s">
        <v>1</v>
      </c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7" t="s">
        <v>1241</v>
      </c>
      <c r="AT244" s="237" t="s">
        <v>382</v>
      </c>
      <c r="AU244" s="237" t="s">
        <v>88</v>
      </c>
      <c r="AY244" s="18" t="s">
        <v>151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8" t="s">
        <v>86</v>
      </c>
      <c r="BK244" s="238">
        <f>ROUND(I244*H244,2)</f>
        <v>0</v>
      </c>
      <c r="BL244" s="18" t="s">
        <v>1241</v>
      </c>
      <c r="BM244" s="237" t="s">
        <v>1335</v>
      </c>
    </row>
    <row r="245" s="2" customFormat="1">
      <c r="A245" s="39"/>
      <c r="B245" s="40"/>
      <c r="C245" s="41"/>
      <c r="D245" s="239" t="s">
        <v>160</v>
      </c>
      <c r="E245" s="41"/>
      <c r="F245" s="240" t="s">
        <v>1334</v>
      </c>
      <c r="G245" s="41"/>
      <c r="H245" s="41"/>
      <c r="I245" s="241"/>
      <c r="J245" s="41"/>
      <c r="K245" s="41"/>
      <c r="L245" s="45"/>
      <c r="M245" s="242"/>
      <c r="N245" s="243"/>
      <c r="O245" s="92"/>
      <c r="P245" s="92"/>
      <c r="Q245" s="92"/>
      <c r="R245" s="92"/>
      <c r="S245" s="92"/>
      <c r="T245" s="92"/>
      <c r="U245" s="93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160</v>
      </c>
      <c r="AU245" s="18" t="s">
        <v>88</v>
      </c>
    </row>
    <row r="246" s="2" customFormat="1" ht="16.5" customHeight="1">
      <c r="A246" s="39"/>
      <c r="B246" s="40"/>
      <c r="C246" s="226" t="s">
        <v>545</v>
      </c>
      <c r="D246" s="226" t="s">
        <v>154</v>
      </c>
      <c r="E246" s="227" t="s">
        <v>1336</v>
      </c>
      <c r="F246" s="228" t="s">
        <v>1337</v>
      </c>
      <c r="G246" s="229" t="s">
        <v>186</v>
      </c>
      <c r="H246" s="230">
        <v>13</v>
      </c>
      <c r="I246" s="231"/>
      <c r="J246" s="232">
        <f>ROUND(I246*H246,2)</f>
        <v>0</v>
      </c>
      <c r="K246" s="228" t="s">
        <v>1</v>
      </c>
      <c r="L246" s="45"/>
      <c r="M246" s="233" t="s">
        <v>1</v>
      </c>
      <c r="N246" s="234" t="s">
        <v>44</v>
      </c>
      <c r="O246" s="92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5">
        <f>S246*H246</f>
        <v>0</v>
      </c>
      <c r="U246" s="236" t="s">
        <v>1</v>
      </c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7" t="s">
        <v>641</v>
      </c>
      <c r="AT246" s="237" t="s">
        <v>154</v>
      </c>
      <c r="AU246" s="237" t="s">
        <v>88</v>
      </c>
      <c r="AY246" s="18" t="s">
        <v>151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8" t="s">
        <v>86</v>
      </c>
      <c r="BK246" s="238">
        <f>ROUND(I246*H246,2)</f>
        <v>0</v>
      </c>
      <c r="BL246" s="18" t="s">
        <v>641</v>
      </c>
      <c r="BM246" s="237" t="s">
        <v>1338</v>
      </c>
    </row>
    <row r="247" s="2" customFormat="1">
      <c r="A247" s="39"/>
      <c r="B247" s="40"/>
      <c r="C247" s="41"/>
      <c r="D247" s="239" t="s">
        <v>160</v>
      </c>
      <c r="E247" s="41"/>
      <c r="F247" s="240" t="s">
        <v>1337</v>
      </c>
      <c r="G247" s="41"/>
      <c r="H247" s="41"/>
      <c r="I247" s="241"/>
      <c r="J247" s="41"/>
      <c r="K247" s="41"/>
      <c r="L247" s="45"/>
      <c r="M247" s="242"/>
      <c r="N247" s="243"/>
      <c r="O247" s="92"/>
      <c r="P247" s="92"/>
      <c r="Q247" s="92"/>
      <c r="R247" s="92"/>
      <c r="S247" s="92"/>
      <c r="T247" s="92"/>
      <c r="U247" s="93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160</v>
      </c>
      <c r="AU247" s="18" t="s">
        <v>88</v>
      </c>
    </row>
    <row r="248" s="2" customFormat="1" ht="16.5" customHeight="1">
      <c r="A248" s="39"/>
      <c r="B248" s="40"/>
      <c r="C248" s="293" t="s">
        <v>550</v>
      </c>
      <c r="D248" s="293" t="s">
        <v>382</v>
      </c>
      <c r="E248" s="294" t="s">
        <v>1339</v>
      </c>
      <c r="F248" s="295" t="s">
        <v>1340</v>
      </c>
      <c r="G248" s="296" t="s">
        <v>186</v>
      </c>
      <c r="H248" s="297">
        <v>13</v>
      </c>
      <c r="I248" s="298"/>
      <c r="J248" s="299">
        <f>ROUND(I248*H248,2)</f>
        <v>0</v>
      </c>
      <c r="K248" s="295" t="s">
        <v>1</v>
      </c>
      <c r="L248" s="300"/>
      <c r="M248" s="301" t="s">
        <v>1</v>
      </c>
      <c r="N248" s="302" t="s">
        <v>44</v>
      </c>
      <c r="O248" s="92"/>
      <c r="P248" s="235">
        <f>O248*H248</f>
        <v>0</v>
      </c>
      <c r="Q248" s="235">
        <v>0.0012999999999999999</v>
      </c>
      <c r="R248" s="235">
        <f>Q248*H248</f>
        <v>0.016899999999999998</v>
      </c>
      <c r="S248" s="235">
        <v>0</v>
      </c>
      <c r="T248" s="235">
        <f>S248*H248</f>
        <v>0</v>
      </c>
      <c r="U248" s="236" t="s">
        <v>1</v>
      </c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7" t="s">
        <v>1241</v>
      </c>
      <c r="AT248" s="237" t="s">
        <v>382</v>
      </c>
      <c r="AU248" s="237" t="s">
        <v>88</v>
      </c>
      <c r="AY248" s="18" t="s">
        <v>151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8" t="s">
        <v>86</v>
      </c>
      <c r="BK248" s="238">
        <f>ROUND(I248*H248,2)</f>
        <v>0</v>
      </c>
      <c r="BL248" s="18" t="s">
        <v>1241</v>
      </c>
      <c r="BM248" s="237" t="s">
        <v>1341</v>
      </c>
    </row>
    <row r="249" s="2" customFormat="1">
      <c r="A249" s="39"/>
      <c r="B249" s="40"/>
      <c r="C249" s="41"/>
      <c r="D249" s="239" t="s">
        <v>160</v>
      </c>
      <c r="E249" s="41"/>
      <c r="F249" s="240" t="s">
        <v>1340</v>
      </c>
      <c r="G249" s="41"/>
      <c r="H249" s="41"/>
      <c r="I249" s="241"/>
      <c r="J249" s="41"/>
      <c r="K249" s="41"/>
      <c r="L249" s="45"/>
      <c r="M249" s="242"/>
      <c r="N249" s="243"/>
      <c r="O249" s="92"/>
      <c r="P249" s="92"/>
      <c r="Q249" s="92"/>
      <c r="R249" s="92"/>
      <c r="S249" s="92"/>
      <c r="T249" s="92"/>
      <c r="U249" s="93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160</v>
      </c>
      <c r="AU249" s="18" t="s">
        <v>88</v>
      </c>
    </row>
    <row r="250" s="2" customFormat="1" ht="24.15" customHeight="1">
      <c r="A250" s="39"/>
      <c r="B250" s="40"/>
      <c r="C250" s="226" t="s">
        <v>555</v>
      </c>
      <c r="D250" s="226" t="s">
        <v>154</v>
      </c>
      <c r="E250" s="227" t="s">
        <v>1342</v>
      </c>
      <c r="F250" s="228" t="s">
        <v>1343</v>
      </c>
      <c r="G250" s="229" t="s">
        <v>186</v>
      </c>
      <c r="H250" s="230">
        <v>3</v>
      </c>
      <c r="I250" s="231"/>
      <c r="J250" s="232">
        <f>ROUND(I250*H250,2)</f>
        <v>0</v>
      </c>
      <c r="K250" s="228" t="s">
        <v>1</v>
      </c>
      <c r="L250" s="45"/>
      <c r="M250" s="233" t="s">
        <v>1</v>
      </c>
      <c r="N250" s="234" t="s">
        <v>44</v>
      </c>
      <c r="O250" s="92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5">
        <f>S250*H250</f>
        <v>0</v>
      </c>
      <c r="U250" s="236" t="s">
        <v>1</v>
      </c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7" t="s">
        <v>641</v>
      </c>
      <c r="AT250" s="237" t="s">
        <v>154</v>
      </c>
      <c r="AU250" s="237" t="s">
        <v>88</v>
      </c>
      <c r="AY250" s="18" t="s">
        <v>151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8" t="s">
        <v>86</v>
      </c>
      <c r="BK250" s="238">
        <f>ROUND(I250*H250,2)</f>
        <v>0</v>
      </c>
      <c r="BL250" s="18" t="s">
        <v>641</v>
      </c>
      <c r="BM250" s="237" t="s">
        <v>1344</v>
      </c>
    </row>
    <row r="251" s="2" customFormat="1">
      <c r="A251" s="39"/>
      <c r="B251" s="40"/>
      <c r="C251" s="41"/>
      <c r="D251" s="239" t="s">
        <v>160</v>
      </c>
      <c r="E251" s="41"/>
      <c r="F251" s="240" t="s">
        <v>1343</v>
      </c>
      <c r="G251" s="41"/>
      <c r="H251" s="41"/>
      <c r="I251" s="241"/>
      <c r="J251" s="41"/>
      <c r="K251" s="41"/>
      <c r="L251" s="45"/>
      <c r="M251" s="242"/>
      <c r="N251" s="243"/>
      <c r="O251" s="92"/>
      <c r="P251" s="92"/>
      <c r="Q251" s="92"/>
      <c r="R251" s="92"/>
      <c r="S251" s="92"/>
      <c r="T251" s="92"/>
      <c r="U251" s="93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160</v>
      </c>
      <c r="AU251" s="18" t="s">
        <v>88</v>
      </c>
    </row>
    <row r="252" s="2" customFormat="1" ht="37.8" customHeight="1">
      <c r="A252" s="39"/>
      <c r="B252" s="40"/>
      <c r="C252" s="226" t="s">
        <v>561</v>
      </c>
      <c r="D252" s="226" t="s">
        <v>154</v>
      </c>
      <c r="E252" s="227" t="s">
        <v>1345</v>
      </c>
      <c r="F252" s="228" t="s">
        <v>1346</v>
      </c>
      <c r="G252" s="229" t="s">
        <v>582</v>
      </c>
      <c r="H252" s="230">
        <v>140</v>
      </c>
      <c r="I252" s="231"/>
      <c r="J252" s="232">
        <f>ROUND(I252*H252,2)</f>
        <v>0</v>
      </c>
      <c r="K252" s="228" t="s">
        <v>1</v>
      </c>
      <c r="L252" s="45"/>
      <c r="M252" s="233" t="s">
        <v>1</v>
      </c>
      <c r="N252" s="234" t="s">
        <v>44</v>
      </c>
      <c r="O252" s="92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5">
        <f>S252*H252</f>
        <v>0</v>
      </c>
      <c r="U252" s="236" t="s">
        <v>1</v>
      </c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7" t="s">
        <v>641</v>
      </c>
      <c r="AT252" s="237" t="s">
        <v>154</v>
      </c>
      <c r="AU252" s="237" t="s">
        <v>88</v>
      </c>
      <c r="AY252" s="18" t="s">
        <v>151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8" t="s">
        <v>86</v>
      </c>
      <c r="BK252" s="238">
        <f>ROUND(I252*H252,2)</f>
        <v>0</v>
      </c>
      <c r="BL252" s="18" t="s">
        <v>641</v>
      </c>
      <c r="BM252" s="237" t="s">
        <v>1347</v>
      </c>
    </row>
    <row r="253" s="2" customFormat="1">
      <c r="A253" s="39"/>
      <c r="B253" s="40"/>
      <c r="C253" s="41"/>
      <c r="D253" s="239" t="s">
        <v>160</v>
      </c>
      <c r="E253" s="41"/>
      <c r="F253" s="240" t="s">
        <v>1346</v>
      </c>
      <c r="G253" s="41"/>
      <c r="H253" s="41"/>
      <c r="I253" s="241"/>
      <c r="J253" s="41"/>
      <c r="K253" s="41"/>
      <c r="L253" s="45"/>
      <c r="M253" s="242"/>
      <c r="N253" s="243"/>
      <c r="O253" s="92"/>
      <c r="P253" s="92"/>
      <c r="Q253" s="92"/>
      <c r="R253" s="92"/>
      <c r="S253" s="92"/>
      <c r="T253" s="92"/>
      <c r="U253" s="93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160</v>
      </c>
      <c r="AU253" s="18" t="s">
        <v>88</v>
      </c>
    </row>
    <row r="254" s="2" customFormat="1">
      <c r="A254" s="39"/>
      <c r="B254" s="40"/>
      <c r="C254" s="41"/>
      <c r="D254" s="239" t="s">
        <v>231</v>
      </c>
      <c r="E254" s="41"/>
      <c r="F254" s="270" t="s">
        <v>1348</v>
      </c>
      <c r="G254" s="41"/>
      <c r="H254" s="41"/>
      <c r="I254" s="241"/>
      <c r="J254" s="41"/>
      <c r="K254" s="41"/>
      <c r="L254" s="45"/>
      <c r="M254" s="242"/>
      <c r="N254" s="243"/>
      <c r="O254" s="92"/>
      <c r="P254" s="92"/>
      <c r="Q254" s="92"/>
      <c r="R254" s="92"/>
      <c r="S254" s="92"/>
      <c r="T254" s="92"/>
      <c r="U254" s="93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231</v>
      </c>
      <c r="AU254" s="18" t="s">
        <v>88</v>
      </c>
    </row>
    <row r="255" s="2" customFormat="1" ht="24.15" customHeight="1">
      <c r="A255" s="39"/>
      <c r="B255" s="40"/>
      <c r="C255" s="293" t="s">
        <v>566</v>
      </c>
      <c r="D255" s="293" t="s">
        <v>382</v>
      </c>
      <c r="E255" s="294" t="s">
        <v>1349</v>
      </c>
      <c r="F255" s="295" t="s">
        <v>1350</v>
      </c>
      <c r="G255" s="296" t="s">
        <v>582</v>
      </c>
      <c r="H255" s="297">
        <v>161</v>
      </c>
      <c r="I255" s="298"/>
      <c r="J255" s="299">
        <f>ROUND(I255*H255,2)</f>
        <v>0</v>
      </c>
      <c r="K255" s="295" t="s">
        <v>1</v>
      </c>
      <c r="L255" s="300"/>
      <c r="M255" s="301" t="s">
        <v>1</v>
      </c>
      <c r="N255" s="302" t="s">
        <v>44</v>
      </c>
      <c r="O255" s="92"/>
      <c r="P255" s="235">
        <f>O255*H255</f>
        <v>0</v>
      </c>
      <c r="Q255" s="235">
        <v>0.00012</v>
      </c>
      <c r="R255" s="235">
        <f>Q255*H255</f>
        <v>0.01932</v>
      </c>
      <c r="S255" s="235">
        <v>0</v>
      </c>
      <c r="T255" s="235">
        <f>S255*H255</f>
        <v>0</v>
      </c>
      <c r="U255" s="236" t="s">
        <v>1</v>
      </c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7" t="s">
        <v>1241</v>
      </c>
      <c r="AT255" s="237" t="s">
        <v>382</v>
      </c>
      <c r="AU255" s="237" t="s">
        <v>88</v>
      </c>
      <c r="AY255" s="18" t="s">
        <v>151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8" t="s">
        <v>86</v>
      </c>
      <c r="BK255" s="238">
        <f>ROUND(I255*H255,2)</f>
        <v>0</v>
      </c>
      <c r="BL255" s="18" t="s">
        <v>1241</v>
      </c>
      <c r="BM255" s="237" t="s">
        <v>1351</v>
      </c>
    </row>
    <row r="256" s="2" customFormat="1">
      <c r="A256" s="39"/>
      <c r="B256" s="40"/>
      <c r="C256" s="41"/>
      <c r="D256" s="239" t="s">
        <v>160</v>
      </c>
      <c r="E256" s="41"/>
      <c r="F256" s="240" t="s">
        <v>1350</v>
      </c>
      <c r="G256" s="41"/>
      <c r="H256" s="41"/>
      <c r="I256" s="241"/>
      <c r="J256" s="41"/>
      <c r="K256" s="41"/>
      <c r="L256" s="45"/>
      <c r="M256" s="242"/>
      <c r="N256" s="243"/>
      <c r="O256" s="92"/>
      <c r="P256" s="92"/>
      <c r="Q256" s="92"/>
      <c r="R256" s="92"/>
      <c r="S256" s="92"/>
      <c r="T256" s="92"/>
      <c r="U256" s="93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160</v>
      </c>
      <c r="AU256" s="18" t="s">
        <v>88</v>
      </c>
    </row>
    <row r="257" s="13" customFormat="1">
      <c r="A257" s="13"/>
      <c r="B257" s="244"/>
      <c r="C257" s="245"/>
      <c r="D257" s="239" t="s">
        <v>161</v>
      </c>
      <c r="E257" s="246" t="s">
        <v>1</v>
      </c>
      <c r="F257" s="247" t="s">
        <v>1352</v>
      </c>
      <c r="G257" s="245"/>
      <c r="H257" s="248">
        <v>161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2"/>
      <c r="U257" s="25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4" t="s">
        <v>161</v>
      </c>
      <c r="AU257" s="254" t="s">
        <v>88</v>
      </c>
      <c r="AV257" s="13" t="s">
        <v>88</v>
      </c>
      <c r="AW257" s="13" t="s">
        <v>35</v>
      </c>
      <c r="AX257" s="13" t="s">
        <v>86</v>
      </c>
      <c r="AY257" s="254" t="s">
        <v>151</v>
      </c>
    </row>
    <row r="258" s="2" customFormat="1" ht="37.8" customHeight="1">
      <c r="A258" s="39"/>
      <c r="B258" s="40"/>
      <c r="C258" s="226" t="s">
        <v>573</v>
      </c>
      <c r="D258" s="226" t="s">
        <v>154</v>
      </c>
      <c r="E258" s="227" t="s">
        <v>1353</v>
      </c>
      <c r="F258" s="228" t="s">
        <v>1354</v>
      </c>
      <c r="G258" s="229" t="s">
        <v>582</v>
      </c>
      <c r="H258" s="230">
        <v>685</v>
      </c>
      <c r="I258" s="231"/>
      <c r="J258" s="232">
        <f>ROUND(I258*H258,2)</f>
        <v>0</v>
      </c>
      <c r="K258" s="228" t="s">
        <v>1</v>
      </c>
      <c r="L258" s="45"/>
      <c r="M258" s="233" t="s">
        <v>1</v>
      </c>
      <c r="N258" s="234" t="s">
        <v>44</v>
      </c>
      <c r="O258" s="92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5">
        <f>S258*H258</f>
        <v>0</v>
      </c>
      <c r="U258" s="236" t="s">
        <v>1</v>
      </c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7" t="s">
        <v>641</v>
      </c>
      <c r="AT258" s="237" t="s">
        <v>154</v>
      </c>
      <c r="AU258" s="237" t="s">
        <v>88</v>
      </c>
      <c r="AY258" s="18" t="s">
        <v>151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8" t="s">
        <v>86</v>
      </c>
      <c r="BK258" s="238">
        <f>ROUND(I258*H258,2)</f>
        <v>0</v>
      </c>
      <c r="BL258" s="18" t="s">
        <v>641</v>
      </c>
      <c r="BM258" s="237" t="s">
        <v>1355</v>
      </c>
    </row>
    <row r="259" s="2" customFormat="1">
      <c r="A259" s="39"/>
      <c r="B259" s="40"/>
      <c r="C259" s="41"/>
      <c r="D259" s="239" t="s">
        <v>160</v>
      </c>
      <c r="E259" s="41"/>
      <c r="F259" s="240" t="s">
        <v>1354</v>
      </c>
      <c r="G259" s="41"/>
      <c r="H259" s="41"/>
      <c r="I259" s="241"/>
      <c r="J259" s="41"/>
      <c r="K259" s="41"/>
      <c r="L259" s="45"/>
      <c r="M259" s="242"/>
      <c r="N259" s="243"/>
      <c r="O259" s="92"/>
      <c r="P259" s="92"/>
      <c r="Q259" s="92"/>
      <c r="R259" s="92"/>
      <c r="S259" s="92"/>
      <c r="T259" s="92"/>
      <c r="U259" s="93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160</v>
      </c>
      <c r="AU259" s="18" t="s">
        <v>88</v>
      </c>
    </row>
    <row r="260" s="2" customFormat="1" ht="24.15" customHeight="1">
      <c r="A260" s="39"/>
      <c r="B260" s="40"/>
      <c r="C260" s="293" t="s">
        <v>579</v>
      </c>
      <c r="D260" s="293" t="s">
        <v>382</v>
      </c>
      <c r="E260" s="294" t="s">
        <v>1356</v>
      </c>
      <c r="F260" s="295" t="s">
        <v>1357</v>
      </c>
      <c r="G260" s="296" t="s">
        <v>582</v>
      </c>
      <c r="H260" s="297">
        <v>787.75</v>
      </c>
      <c r="I260" s="298"/>
      <c r="J260" s="299">
        <f>ROUND(I260*H260,2)</f>
        <v>0</v>
      </c>
      <c r="K260" s="295" t="s">
        <v>1</v>
      </c>
      <c r="L260" s="300"/>
      <c r="M260" s="301" t="s">
        <v>1</v>
      </c>
      <c r="N260" s="302" t="s">
        <v>44</v>
      </c>
      <c r="O260" s="92"/>
      <c r="P260" s="235">
        <f>O260*H260</f>
        <v>0</v>
      </c>
      <c r="Q260" s="235">
        <v>0.00064000000000000005</v>
      </c>
      <c r="R260" s="235">
        <f>Q260*H260</f>
        <v>0.50416000000000005</v>
      </c>
      <c r="S260" s="235">
        <v>0</v>
      </c>
      <c r="T260" s="235">
        <f>S260*H260</f>
        <v>0</v>
      </c>
      <c r="U260" s="236" t="s">
        <v>1</v>
      </c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7" t="s">
        <v>1241</v>
      </c>
      <c r="AT260" s="237" t="s">
        <v>382</v>
      </c>
      <c r="AU260" s="237" t="s">
        <v>88</v>
      </c>
      <c r="AY260" s="18" t="s">
        <v>151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8" t="s">
        <v>86</v>
      </c>
      <c r="BK260" s="238">
        <f>ROUND(I260*H260,2)</f>
        <v>0</v>
      </c>
      <c r="BL260" s="18" t="s">
        <v>1241</v>
      </c>
      <c r="BM260" s="237" t="s">
        <v>1358</v>
      </c>
    </row>
    <row r="261" s="2" customFormat="1">
      <c r="A261" s="39"/>
      <c r="B261" s="40"/>
      <c r="C261" s="41"/>
      <c r="D261" s="239" t="s">
        <v>160</v>
      </c>
      <c r="E261" s="41"/>
      <c r="F261" s="240" t="s">
        <v>1357</v>
      </c>
      <c r="G261" s="41"/>
      <c r="H261" s="41"/>
      <c r="I261" s="241"/>
      <c r="J261" s="41"/>
      <c r="K261" s="41"/>
      <c r="L261" s="45"/>
      <c r="M261" s="242"/>
      <c r="N261" s="243"/>
      <c r="O261" s="92"/>
      <c r="P261" s="92"/>
      <c r="Q261" s="92"/>
      <c r="R261" s="92"/>
      <c r="S261" s="92"/>
      <c r="T261" s="92"/>
      <c r="U261" s="93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160</v>
      </c>
      <c r="AU261" s="18" t="s">
        <v>88</v>
      </c>
    </row>
    <row r="262" s="13" customFormat="1">
      <c r="A262" s="13"/>
      <c r="B262" s="244"/>
      <c r="C262" s="245"/>
      <c r="D262" s="239" t="s">
        <v>161</v>
      </c>
      <c r="E262" s="246" t="s">
        <v>1</v>
      </c>
      <c r="F262" s="247" t="s">
        <v>1359</v>
      </c>
      <c r="G262" s="245"/>
      <c r="H262" s="248">
        <v>787.75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2"/>
      <c r="U262" s="25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161</v>
      </c>
      <c r="AU262" s="254" t="s">
        <v>88</v>
      </c>
      <c r="AV262" s="13" t="s">
        <v>88</v>
      </c>
      <c r="AW262" s="13" t="s">
        <v>35</v>
      </c>
      <c r="AX262" s="13" t="s">
        <v>86</v>
      </c>
      <c r="AY262" s="254" t="s">
        <v>151</v>
      </c>
    </row>
    <row r="263" s="2" customFormat="1" ht="24.15" customHeight="1">
      <c r="A263" s="39"/>
      <c r="B263" s="40"/>
      <c r="C263" s="226" t="s">
        <v>589</v>
      </c>
      <c r="D263" s="226" t="s">
        <v>154</v>
      </c>
      <c r="E263" s="227" t="s">
        <v>1360</v>
      </c>
      <c r="F263" s="228" t="s">
        <v>1361</v>
      </c>
      <c r="G263" s="229" t="s">
        <v>186</v>
      </c>
      <c r="H263" s="230">
        <v>7</v>
      </c>
      <c r="I263" s="231"/>
      <c r="J263" s="232">
        <f>ROUND(I263*H263,2)</f>
        <v>0</v>
      </c>
      <c r="K263" s="228" t="s">
        <v>1</v>
      </c>
      <c r="L263" s="45"/>
      <c r="M263" s="233" t="s">
        <v>1</v>
      </c>
      <c r="N263" s="234" t="s">
        <v>44</v>
      </c>
      <c r="O263" s="92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5">
        <f>S263*H263</f>
        <v>0</v>
      </c>
      <c r="U263" s="236" t="s">
        <v>1</v>
      </c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7" t="s">
        <v>641</v>
      </c>
      <c r="AT263" s="237" t="s">
        <v>154</v>
      </c>
      <c r="AU263" s="237" t="s">
        <v>88</v>
      </c>
      <c r="AY263" s="18" t="s">
        <v>151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8" t="s">
        <v>86</v>
      </c>
      <c r="BK263" s="238">
        <f>ROUND(I263*H263,2)</f>
        <v>0</v>
      </c>
      <c r="BL263" s="18" t="s">
        <v>641</v>
      </c>
      <c r="BM263" s="237" t="s">
        <v>1362</v>
      </c>
    </row>
    <row r="264" s="2" customFormat="1">
      <c r="A264" s="39"/>
      <c r="B264" s="40"/>
      <c r="C264" s="41"/>
      <c r="D264" s="239" t="s">
        <v>160</v>
      </c>
      <c r="E264" s="41"/>
      <c r="F264" s="240" t="s">
        <v>1361</v>
      </c>
      <c r="G264" s="41"/>
      <c r="H264" s="41"/>
      <c r="I264" s="241"/>
      <c r="J264" s="41"/>
      <c r="K264" s="41"/>
      <c r="L264" s="45"/>
      <c r="M264" s="242"/>
      <c r="N264" s="243"/>
      <c r="O264" s="92"/>
      <c r="P264" s="92"/>
      <c r="Q264" s="92"/>
      <c r="R264" s="92"/>
      <c r="S264" s="92"/>
      <c r="T264" s="92"/>
      <c r="U264" s="93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160</v>
      </c>
      <c r="AU264" s="18" t="s">
        <v>88</v>
      </c>
    </row>
    <row r="265" s="2" customFormat="1" ht="24.15" customHeight="1">
      <c r="A265" s="39"/>
      <c r="B265" s="40"/>
      <c r="C265" s="226" t="s">
        <v>585</v>
      </c>
      <c r="D265" s="226" t="s">
        <v>154</v>
      </c>
      <c r="E265" s="227" t="s">
        <v>1363</v>
      </c>
      <c r="F265" s="228" t="s">
        <v>1364</v>
      </c>
      <c r="G265" s="229" t="s">
        <v>186</v>
      </c>
      <c r="H265" s="230">
        <v>5</v>
      </c>
      <c r="I265" s="231"/>
      <c r="J265" s="232">
        <f>ROUND(I265*H265,2)</f>
        <v>0</v>
      </c>
      <c r="K265" s="228" t="s">
        <v>1</v>
      </c>
      <c r="L265" s="45"/>
      <c r="M265" s="233" t="s">
        <v>1</v>
      </c>
      <c r="N265" s="234" t="s">
        <v>44</v>
      </c>
      <c r="O265" s="92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5">
        <f>S265*H265</f>
        <v>0</v>
      </c>
      <c r="U265" s="236" t="s">
        <v>1</v>
      </c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7" t="s">
        <v>641</v>
      </c>
      <c r="AT265" s="237" t="s">
        <v>154</v>
      </c>
      <c r="AU265" s="237" t="s">
        <v>88</v>
      </c>
      <c r="AY265" s="18" t="s">
        <v>151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8" t="s">
        <v>86</v>
      </c>
      <c r="BK265" s="238">
        <f>ROUND(I265*H265,2)</f>
        <v>0</v>
      </c>
      <c r="BL265" s="18" t="s">
        <v>641</v>
      </c>
      <c r="BM265" s="237" t="s">
        <v>1365</v>
      </c>
    </row>
    <row r="266" s="2" customFormat="1">
      <c r="A266" s="39"/>
      <c r="B266" s="40"/>
      <c r="C266" s="41"/>
      <c r="D266" s="239" t="s">
        <v>160</v>
      </c>
      <c r="E266" s="41"/>
      <c r="F266" s="240" t="s">
        <v>1364</v>
      </c>
      <c r="G266" s="41"/>
      <c r="H266" s="41"/>
      <c r="I266" s="241"/>
      <c r="J266" s="41"/>
      <c r="K266" s="41"/>
      <c r="L266" s="45"/>
      <c r="M266" s="242"/>
      <c r="N266" s="243"/>
      <c r="O266" s="92"/>
      <c r="P266" s="92"/>
      <c r="Q266" s="92"/>
      <c r="R266" s="92"/>
      <c r="S266" s="92"/>
      <c r="T266" s="92"/>
      <c r="U266" s="93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160</v>
      </c>
      <c r="AU266" s="18" t="s">
        <v>88</v>
      </c>
    </row>
    <row r="267" s="2" customFormat="1" ht="24.15" customHeight="1">
      <c r="A267" s="39"/>
      <c r="B267" s="40"/>
      <c r="C267" s="226" t="s">
        <v>415</v>
      </c>
      <c r="D267" s="226" t="s">
        <v>154</v>
      </c>
      <c r="E267" s="227" t="s">
        <v>1366</v>
      </c>
      <c r="F267" s="228" t="s">
        <v>1367</v>
      </c>
      <c r="G267" s="229" t="s">
        <v>186</v>
      </c>
      <c r="H267" s="230">
        <v>5</v>
      </c>
      <c r="I267" s="231"/>
      <c r="J267" s="232">
        <f>ROUND(I267*H267,2)</f>
        <v>0</v>
      </c>
      <c r="K267" s="228" t="s">
        <v>1</v>
      </c>
      <c r="L267" s="45"/>
      <c r="M267" s="233" t="s">
        <v>1</v>
      </c>
      <c r="N267" s="234" t="s">
        <v>44</v>
      </c>
      <c r="O267" s="92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5">
        <f>S267*H267</f>
        <v>0</v>
      </c>
      <c r="U267" s="236" t="s">
        <v>1</v>
      </c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7" t="s">
        <v>641</v>
      </c>
      <c r="AT267" s="237" t="s">
        <v>154</v>
      </c>
      <c r="AU267" s="237" t="s">
        <v>88</v>
      </c>
      <c r="AY267" s="18" t="s">
        <v>151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8" t="s">
        <v>86</v>
      </c>
      <c r="BK267" s="238">
        <f>ROUND(I267*H267,2)</f>
        <v>0</v>
      </c>
      <c r="BL267" s="18" t="s">
        <v>641</v>
      </c>
      <c r="BM267" s="237" t="s">
        <v>1368</v>
      </c>
    </row>
    <row r="268" s="2" customFormat="1">
      <c r="A268" s="39"/>
      <c r="B268" s="40"/>
      <c r="C268" s="41"/>
      <c r="D268" s="239" t="s">
        <v>160</v>
      </c>
      <c r="E268" s="41"/>
      <c r="F268" s="240" t="s">
        <v>1367</v>
      </c>
      <c r="G268" s="41"/>
      <c r="H268" s="41"/>
      <c r="I268" s="241"/>
      <c r="J268" s="41"/>
      <c r="K268" s="41"/>
      <c r="L268" s="45"/>
      <c r="M268" s="242"/>
      <c r="N268" s="243"/>
      <c r="O268" s="92"/>
      <c r="P268" s="92"/>
      <c r="Q268" s="92"/>
      <c r="R268" s="92"/>
      <c r="S268" s="92"/>
      <c r="T268" s="92"/>
      <c r="U268" s="93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160</v>
      </c>
      <c r="AU268" s="18" t="s">
        <v>88</v>
      </c>
    </row>
    <row r="269" s="2" customFormat="1" ht="21.75" customHeight="1">
      <c r="A269" s="39"/>
      <c r="B269" s="40"/>
      <c r="C269" s="226" t="s">
        <v>595</v>
      </c>
      <c r="D269" s="226" t="s">
        <v>154</v>
      </c>
      <c r="E269" s="227" t="s">
        <v>1369</v>
      </c>
      <c r="F269" s="228" t="s">
        <v>1370</v>
      </c>
      <c r="G269" s="229" t="s">
        <v>186</v>
      </c>
      <c r="H269" s="230">
        <v>5</v>
      </c>
      <c r="I269" s="231"/>
      <c r="J269" s="232">
        <f>ROUND(I269*H269,2)</f>
        <v>0</v>
      </c>
      <c r="K269" s="228" t="s">
        <v>1</v>
      </c>
      <c r="L269" s="45"/>
      <c r="M269" s="233" t="s">
        <v>1</v>
      </c>
      <c r="N269" s="234" t="s">
        <v>44</v>
      </c>
      <c r="O269" s="92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5">
        <f>S269*H269</f>
        <v>0</v>
      </c>
      <c r="U269" s="236" t="s">
        <v>1</v>
      </c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7" t="s">
        <v>641</v>
      </c>
      <c r="AT269" s="237" t="s">
        <v>154</v>
      </c>
      <c r="AU269" s="237" t="s">
        <v>88</v>
      </c>
      <c r="AY269" s="18" t="s">
        <v>151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8" t="s">
        <v>86</v>
      </c>
      <c r="BK269" s="238">
        <f>ROUND(I269*H269,2)</f>
        <v>0</v>
      </c>
      <c r="BL269" s="18" t="s">
        <v>641</v>
      </c>
      <c r="BM269" s="237" t="s">
        <v>1371</v>
      </c>
    </row>
    <row r="270" s="2" customFormat="1">
      <c r="A270" s="39"/>
      <c r="B270" s="40"/>
      <c r="C270" s="41"/>
      <c r="D270" s="239" t="s">
        <v>160</v>
      </c>
      <c r="E270" s="41"/>
      <c r="F270" s="240" t="s">
        <v>1370</v>
      </c>
      <c r="G270" s="41"/>
      <c r="H270" s="41"/>
      <c r="I270" s="241"/>
      <c r="J270" s="41"/>
      <c r="K270" s="41"/>
      <c r="L270" s="45"/>
      <c r="M270" s="242"/>
      <c r="N270" s="243"/>
      <c r="O270" s="92"/>
      <c r="P270" s="92"/>
      <c r="Q270" s="92"/>
      <c r="R270" s="92"/>
      <c r="S270" s="92"/>
      <c r="T270" s="92"/>
      <c r="U270" s="93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160</v>
      </c>
      <c r="AU270" s="18" t="s">
        <v>88</v>
      </c>
    </row>
    <row r="271" s="2" customFormat="1" ht="16.5" customHeight="1">
      <c r="A271" s="39"/>
      <c r="B271" s="40"/>
      <c r="C271" s="226" t="s">
        <v>599</v>
      </c>
      <c r="D271" s="226" t="s">
        <v>154</v>
      </c>
      <c r="E271" s="227" t="s">
        <v>1372</v>
      </c>
      <c r="F271" s="228" t="s">
        <v>1373</v>
      </c>
      <c r="G271" s="229" t="s">
        <v>582</v>
      </c>
      <c r="H271" s="230">
        <v>290</v>
      </c>
      <c r="I271" s="231"/>
      <c r="J271" s="232">
        <f>ROUND(I271*H271,2)</f>
        <v>0</v>
      </c>
      <c r="K271" s="228" t="s">
        <v>1</v>
      </c>
      <c r="L271" s="45"/>
      <c r="M271" s="233" t="s">
        <v>1</v>
      </c>
      <c r="N271" s="234" t="s">
        <v>44</v>
      </c>
      <c r="O271" s="92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5">
        <f>S271*H271</f>
        <v>0</v>
      </c>
      <c r="U271" s="236" t="s">
        <v>1</v>
      </c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7" t="s">
        <v>641</v>
      </c>
      <c r="AT271" s="237" t="s">
        <v>154</v>
      </c>
      <c r="AU271" s="237" t="s">
        <v>88</v>
      </c>
      <c r="AY271" s="18" t="s">
        <v>151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8" t="s">
        <v>86</v>
      </c>
      <c r="BK271" s="238">
        <f>ROUND(I271*H271,2)</f>
        <v>0</v>
      </c>
      <c r="BL271" s="18" t="s">
        <v>641</v>
      </c>
      <c r="BM271" s="237" t="s">
        <v>1374</v>
      </c>
    </row>
    <row r="272" s="2" customFormat="1">
      <c r="A272" s="39"/>
      <c r="B272" s="40"/>
      <c r="C272" s="41"/>
      <c r="D272" s="239" t="s">
        <v>160</v>
      </c>
      <c r="E272" s="41"/>
      <c r="F272" s="240" t="s">
        <v>1373</v>
      </c>
      <c r="G272" s="41"/>
      <c r="H272" s="41"/>
      <c r="I272" s="241"/>
      <c r="J272" s="41"/>
      <c r="K272" s="41"/>
      <c r="L272" s="45"/>
      <c r="M272" s="242"/>
      <c r="N272" s="243"/>
      <c r="O272" s="92"/>
      <c r="P272" s="92"/>
      <c r="Q272" s="92"/>
      <c r="R272" s="92"/>
      <c r="S272" s="92"/>
      <c r="T272" s="92"/>
      <c r="U272" s="93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160</v>
      </c>
      <c r="AU272" s="18" t="s">
        <v>88</v>
      </c>
    </row>
    <row r="273" s="2" customFormat="1">
      <c r="A273" s="39"/>
      <c r="B273" s="40"/>
      <c r="C273" s="41"/>
      <c r="D273" s="239" t="s">
        <v>231</v>
      </c>
      <c r="E273" s="41"/>
      <c r="F273" s="270" t="s">
        <v>1375</v>
      </c>
      <c r="G273" s="41"/>
      <c r="H273" s="41"/>
      <c r="I273" s="241"/>
      <c r="J273" s="41"/>
      <c r="K273" s="41"/>
      <c r="L273" s="45"/>
      <c r="M273" s="242"/>
      <c r="N273" s="243"/>
      <c r="O273" s="92"/>
      <c r="P273" s="92"/>
      <c r="Q273" s="92"/>
      <c r="R273" s="92"/>
      <c r="S273" s="92"/>
      <c r="T273" s="92"/>
      <c r="U273" s="93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231</v>
      </c>
      <c r="AU273" s="18" t="s">
        <v>88</v>
      </c>
    </row>
    <row r="274" s="2" customFormat="1" ht="24.15" customHeight="1">
      <c r="A274" s="39"/>
      <c r="B274" s="40"/>
      <c r="C274" s="226" t="s">
        <v>421</v>
      </c>
      <c r="D274" s="226" t="s">
        <v>154</v>
      </c>
      <c r="E274" s="227" t="s">
        <v>1376</v>
      </c>
      <c r="F274" s="228" t="s">
        <v>1377</v>
      </c>
      <c r="G274" s="229" t="s">
        <v>186</v>
      </c>
      <c r="H274" s="230">
        <v>2</v>
      </c>
      <c r="I274" s="231"/>
      <c r="J274" s="232">
        <f>ROUND(I274*H274,2)</f>
        <v>0</v>
      </c>
      <c r="K274" s="228" t="s">
        <v>1</v>
      </c>
      <c r="L274" s="45"/>
      <c r="M274" s="233" t="s">
        <v>1</v>
      </c>
      <c r="N274" s="234" t="s">
        <v>44</v>
      </c>
      <c r="O274" s="92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5">
        <f>S274*H274</f>
        <v>0</v>
      </c>
      <c r="U274" s="236" t="s">
        <v>1</v>
      </c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7" t="s">
        <v>355</v>
      </c>
      <c r="AT274" s="237" t="s">
        <v>154</v>
      </c>
      <c r="AU274" s="237" t="s">
        <v>88</v>
      </c>
      <c r="AY274" s="18" t="s">
        <v>151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8" t="s">
        <v>86</v>
      </c>
      <c r="BK274" s="238">
        <f>ROUND(I274*H274,2)</f>
        <v>0</v>
      </c>
      <c r="BL274" s="18" t="s">
        <v>355</v>
      </c>
      <c r="BM274" s="237" t="s">
        <v>1378</v>
      </c>
    </row>
    <row r="275" s="2" customFormat="1">
      <c r="A275" s="39"/>
      <c r="B275" s="40"/>
      <c r="C275" s="41"/>
      <c r="D275" s="239" t="s">
        <v>160</v>
      </c>
      <c r="E275" s="41"/>
      <c r="F275" s="240" t="s">
        <v>1377</v>
      </c>
      <c r="G275" s="41"/>
      <c r="H275" s="41"/>
      <c r="I275" s="241"/>
      <c r="J275" s="41"/>
      <c r="K275" s="41"/>
      <c r="L275" s="45"/>
      <c r="M275" s="242"/>
      <c r="N275" s="243"/>
      <c r="O275" s="92"/>
      <c r="P275" s="92"/>
      <c r="Q275" s="92"/>
      <c r="R275" s="92"/>
      <c r="S275" s="92"/>
      <c r="T275" s="92"/>
      <c r="U275" s="93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160</v>
      </c>
      <c r="AU275" s="18" t="s">
        <v>88</v>
      </c>
    </row>
    <row r="276" s="2" customFormat="1" ht="24.15" customHeight="1">
      <c r="A276" s="39"/>
      <c r="B276" s="40"/>
      <c r="C276" s="293" t="s">
        <v>426</v>
      </c>
      <c r="D276" s="293" t="s">
        <v>382</v>
      </c>
      <c r="E276" s="294" t="s">
        <v>1379</v>
      </c>
      <c r="F276" s="295" t="s">
        <v>1380</v>
      </c>
      <c r="G276" s="296" t="s">
        <v>186</v>
      </c>
      <c r="H276" s="297">
        <v>2</v>
      </c>
      <c r="I276" s="298"/>
      <c r="J276" s="299">
        <f>ROUND(I276*H276,2)</f>
        <v>0</v>
      </c>
      <c r="K276" s="295" t="s">
        <v>1</v>
      </c>
      <c r="L276" s="300"/>
      <c r="M276" s="301" t="s">
        <v>1</v>
      </c>
      <c r="N276" s="302" t="s">
        <v>44</v>
      </c>
      <c r="O276" s="92"/>
      <c r="P276" s="235">
        <f>O276*H276</f>
        <v>0</v>
      </c>
      <c r="Q276" s="235">
        <v>0.0080999999999999996</v>
      </c>
      <c r="R276" s="235">
        <f>Q276*H276</f>
        <v>0.016199999999999999</v>
      </c>
      <c r="S276" s="235">
        <v>0</v>
      </c>
      <c r="T276" s="235">
        <f>S276*H276</f>
        <v>0</v>
      </c>
      <c r="U276" s="236" t="s">
        <v>1</v>
      </c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7" t="s">
        <v>451</v>
      </c>
      <c r="AT276" s="237" t="s">
        <v>382</v>
      </c>
      <c r="AU276" s="237" t="s">
        <v>88</v>
      </c>
      <c r="AY276" s="18" t="s">
        <v>151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8" t="s">
        <v>86</v>
      </c>
      <c r="BK276" s="238">
        <f>ROUND(I276*H276,2)</f>
        <v>0</v>
      </c>
      <c r="BL276" s="18" t="s">
        <v>355</v>
      </c>
      <c r="BM276" s="237" t="s">
        <v>1381</v>
      </c>
    </row>
    <row r="277" s="2" customFormat="1">
      <c r="A277" s="39"/>
      <c r="B277" s="40"/>
      <c r="C277" s="41"/>
      <c r="D277" s="239" t="s">
        <v>160</v>
      </c>
      <c r="E277" s="41"/>
      <c r="F277" s="240" t="s">
        <v>1380</v>
      </c>
      <c r="G277" s="41"/>
      <c r="H277" s="41"/>
      <c r="I277" s="241"/>
      <c r="J277" s="41"/>
      <c r="K277" s="41"/>
      <c r="L277" s="45"/>
      <c r="M277" s="242"/>
      <c r="N277" s="243"/>
      <c r="O277" s="92"/>
      <c r="P277" s="92"/>
      <c r="Q277" s="92"/>
      <c r="R277" s="92"/>
      <c r="S277" s="92"/>
      <c r="T277" s="92"/>
      <c r="U277" s="93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160</v>
      </c>
      <c r="AU277" s="18" t="s">
        <v>88</v>
      </c>
    </row>
    <row r="278" s="12" customFormat="1" ht="22.8" customHeight="1">
      <c r="A278" s="12"/>
      <c r="B278" s="210"/>
      <c r="C278" s="211"/>
      <c r="D278" s="212" t="s">
        <v>78</v>
      </c>
      <c r="E278" s="224" t="s">
        <v>1382</v>
      </c>
      <c r="F278" s="224" t="s">
        <v>1383</v>
      </c>
      <c r="G278" s="211"/>
      <c r="H278" s="211"/>
      <c r="I278" s="214"/>
      <c r="J278" s="225">
        <f>BK278</f>
        <v>0</v>
      </c>
      <c r="K278" s="211"/>
      <c r="L278" s="216"/>
      <c r="M278" s="217"/>
      <c r="N278" s="218"/>
      <c r="O278" s="218"/>
      <c r="P278" s="219">
        <f>SUM(P279:P356)</f>
        <v>0</v>
      </c>
      <c r="Q278" s="218"/>
      <c r="R278" s="219">
        <f>SUM(R279:R356)</f>
        <v>0.90715049999999997</v>
      </c>
      <c r="S278" s="218"/>
      <c r="T278" s="219">
        <f>SUM(T279:T356)</f>
        <v>0</v>
      </c>
      <c r="U278" s="220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1" t="s">
        <v>167</v>
      </c>
      <c r="AT278" s="222" t="s">
        <v>78</v>
      </c>
      <c r="AU278" s="222" t="s">
        <v>86</v>
      </c>
      <c r="AY278" s="221" t="s">
        <v>151</v>
      </c>
      <c r="BK278" s="223">
        <f>SUM(BK279:BK356)</f>
        <v>0</v>
      </c>
    </row>
    <row r="279" s="2" customFormat="1" ht="24.15" customHeight="1">
      <c r="A279" s="39"/>
      <c r="B279" s="40"/>
      <c r="C279" s="226" t="s">
        <v>619</v>
      </c>
      <c r="D279" s="226" t="s">
        <v>154</v>
      </c>
      <c r="E279" s="227" t="s">
        <v>1384</v>
      </c>
      <c r="F279" s="228" t="s">
        <v>1385</v>
      </c>
      <c r="G279" s="229" t="s">
        <v>320</v>
      </c>
      <c r="H279" s="230">
        <v>64.236000000000004</v>
      </c>
      <c r="I279" s="231"/>
      <c r="J279" s="232">
        <f>ROUND(I279*H279,2)</f>
        <v>0</v>
      </c>
      <c r="K279" s="228" t="s">
        <v>1</v>
      </c>
      <c r="L279" s="45"/>
      <c r="M279" s="233" t="s">
        <v>1</v>
      </c>
      <c r="N279" s="234" t="s">
        <v>44</v>
      </c>
      <c r="O279" s="92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5">
        <f>S279*H279</f>
        <v>0</v>
      </c>
      <c r="U279" s="236" t="s">
        <v>1</v>
      </c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7" t="s">
        <v>172</v>
      </c>
      <c r="AT279" s="237" t="s">
        <v>154</v>
      </c>
      <c r="AU279" s="237" t="s">
        <v>88</v>
      </c>
      <c r="AY279" s="18" t="s">
        <v>151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8" t="s">
        <v>86</v>
      </c>
      <c r="BK279" s="238">
        <f>ROUND(I279*H279,2)</f>
        <v>0</v>
      </c>
      <c r="BL279" s="18" t="s">
        <v>172</v>
      </c>
      <c r="BM279" s="237" t="s">
        <v>1386</v>
      </c>
    </row>
    <row r="280" s="2" customFormat="1">
      <c r="A280" s="39"/>
      <c r="B280" s="40"/>
      <c r="C280" s="41"/>
      <c r="D280" s="239" t="s">
        <v>160</v>
      </c>
      <c r="E280" s="41"/>
      <c r="F280" s="240" t="s">
        <v>1385</v>
      </c>
      <c r="G280" s="41"/>
      <c r="H280" s="41"/>
      <c r="I280" s="241"/>
      <c r="J280" s="41"/>
      <c r="K280" s="41"/>
      <c r="L280" s="45"/>
      <c r="M280" s="242"/>
      <c r="N280" s="243"/>
      <c r="O280" s="92"/>
      <c r="P280" s="92"/>
      <c r="Q280" s="92"/>
      <c r="R280" s="92"/>
      <c r="S280" s="92"/>
      <c r="T280" s="92"/>
      <c r="U280" s="93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160</v>
      </c>
      <c r="AU280" s="18" t="s">
        <v>88</v>
      </c>
    </row>
    <row r="281" s="13" customFormat="1">
      <c r="A281" s="13"/>
      <c r="B281" s="244"/>
      <c r="C281" s="245"/>
      <c r="D281" s="239" t="s">
        <v>161</v>
      </c>
      <c r="E281" s="246" t="s">
        <v>1</v>
      </c>
      <c r="F281" s="247" t="s">
        <v>1387</v>
      </c>
      <c r="G281" s="245"/>
      <c r="H281" s="248">
        <v>8.7159999999999993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2"/>
      <c r="U281" s="25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4" t="s">
        <v>161</v>
      </c>
      <c r="AU281" s="254" t="s">
        <v>88</v>
      </c>
      <c r="AV281" s="13" t="s">
        <v>88</v>
      </c>
      <c r="AW281" s="13" t="s">
        <v>35</v>
      </c>
      <c r="AX281" s="13" t="s">
        <v>79</v>
      </c>
      <c r="AY281" s="254" t="s">
        <v>151</v>
      </c>
    </row>
    <row r="282" s="13" customFormat="1">
      <c r="A282" s="13"/>
      <c r="B282" s="244"/>
      <c r="C282" s="245"/>
      <c r="D282" s="239" t="s">
        <v>161</v>
      </c>
      <c r="E282" s="246" t="s">
        <v>1</v>
      </c>
      <c r="F282" s="247" t="s">
        <v>1388</v>
      </c>
      <c r="G282" s="245"/>
      <c r="H282" s="248">
        <v>55.520000000000003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2"/>
      <c r="U282" s="25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161</v>
      </c>
      <c r="AU282" s="254" t="s">
        <v>88</v>
      </c>
      <c r="AV282" s="13" t="s">
        <v>88</v>
      </c>
      <c r="AW282" s="13" t="s">
        <v>35</v>
      </c>
      <c r="AX282" s="13" t="s">
        <v>79</v>
      </c>
      <c r="AY282" s="254" t="s">
        <v>151</v>
      </c>
    </row>
    <row r="283" s="15" customFormat="1">
      <c r="A283" s="15"/>
      <c r="B283" s="271"/>
      <c r="C283" s="272"/>
      <c r="D283" s="239" t="s">
        <v>161</v>
      </c>
      <c r="E283" s="273" t="s">
        <v>1</v>
      </c>
      <c r="F283" s="274" t="s">
        <v>236</v>
      </c>
      <c r="G283" s="272"/>
      <c r="H283" s="275">
        <v>64.236000000000004</v>
      </c>
      <c r="I283" s="276"/>
      <c r="J283" s="272"/>
      <c r="K283" s="272"/>
      <c r="L283" s="277"/>
      <c r="M283" s="278"/>
      <c r="N283" s="279"/>
      <c r="O283" s="279"/>
      <c r="P283" s="279"/>
      <c r="Q283" s="279"/>
      <c r="R283" s="279"/>
      <c r="S283" s="279"/>
      <c r="T283" s="279"/>
      <c r="U283" s="280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1" t="s">
        <v>161</v>
      </c>
      <c r="AU283" s="281" t="s">
        <v>88</v>
      </c>
      <c r="AV283" s="15" t="s">
        <v>172</v>
      </c>
      <c r="AW283" s="15" t="s">
        <v>35</v>
      </c>
      <c r="AX283" s="15" t="s">
        <v>86</v>
      </c>
      <c r="AY283" s="281" t="s">
        <v>151</v>
      </c>
    </row>
    <row r="284" s="2" customFormat="1" ht="24.15" customHeight="1">
      <c r="A284" s="39"/>
      <c r="B284" s="40"/>
      <c r="C284" s="226" t="s">
        <v>604</v>
      </c>
      <c r="D284" s="226" t="s">
        <v>154</v>
      </c>
      <c r="E284" s="227" t="s">
        <v>1389</v>
      </c>
      <c r="F284" s="228" t="s">
        <v>1390</v>
      </c>
      <c r="G284" s="229" t="s">
        <v>1391</v>
      </c>
      <c r="H284" s="230">
        <v>0.49299999999999999</v>
      </c>
      <c r="I284" s="231"/>
      <c r="J284" s="232">
        <f>ROUND(I284*H284,2)</f>
        <v>0</v>
      </c>
      <c r="K284" s="228" t="s">
        <v>1</v>
      </c>
      <c r="L284" s="45"/>
      <c r="M284" s="233" t="s">
        <v>1</v>
      </c>
      <c r="N284" s="234" t="s">
        <v>44</v>
      </c>
      <c r="O284" s="92"/>
      <c r="P284" s="235">
        <f>O284*H284</f>
        <v>0</v>
      </c>
      <c r="Q284" s="235">
        <v>0.0088000000000000005</v>
      </c>
      <c r="R284" s="235">
        <f>Q284*H284</f>
        <v>0.0043384000000000001</v>
      </c>
      <c r="S284" s="235">
        <v>0</v>
      </c>
      <c r="T284" s="235">
        <f>S284*H284</f>
        <v>0</v>
      </c>
      <c r="U284" s="236" t="s">
        <v>1</v>
      </c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7" t="s">
        <v>641</v>
      </c>
      <c r="AT284" s="237" t="s">
        <v>154</v>
      </c>
      <c r="AU284" s="237" t="s">
        <v>88</v>
      </c>
      <c r="AY284" s="18" t="s">
        <v>151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8" t="s">
        <v>86</v>
      </c>
      <c r="BK284" s="238">
        <f>ROUND(I284*H284,2)</f>
        <v>0</v>
      </c>
      <c r="BL284" s="18" t="s">
        <v>641</v>
      </c>
      <c r="BM284" s="237" t="s">
        <v>1392</v>
      </c>
    </row>
    <row r="285" s="2" customFormat="1">
      <c r="A285" s="39"/>
      <c r="B285" s="40"/>
      <c r="C285" s="41"/>
      <c r="D285" s="239" t="s">
        <v>160</v>
      </c>
      <c r="E285" s="41"/>
      <c r="F285" s="240" t="s">
        <v>1390</v>
      </c>
      <c r="G285" s="41"/>
      <c r="H285" s="41"/>
      <c r="I285" s="241"/>
      <c r="J285" s="41"/>
      <c r="K285" s="41"/>
      <c r="L285" s="45"/>
      <c r="M285" s="242"/>
      <c r="N285" s="243"/>
      <c r="O285" s="92"/>
      <c r="P285" s="92"/>
      <c r="Q285" s="92"/>
      <c r="R285" s="92"/>
      <c r="S285" s="92"/>
      <c r="T285" s="92"/>
      <c r="U285" s="93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160</v>
      </c>
      <c r="AU285" s="18" t="s">
        <v>88</v>
      </c>
    </row>
    <row r="286" s="2" customFormat="1" ht="24.15" customHeight="1">
      <c r="A286" s="39"/>
      <c r="B286" s="40"/>
      <c r="C286" s="226" t="s">
        <v>610</v>
      </c>
      <c r="D286" s="226" t="s">
        <v>154</v>
      </c>
      <c r="E286" s="227" t="s">
        <v>1393</v>
      </c>
      <c r="F286" s="228" t="s">
        <v>1394</v>
      </c>
      <c r="G286" s="229" t="s">
        <v>186</v>
      </c>
      <c r="H286" s="230">
        <v>9</v>
      </c>
      <c r="I286" s="231"/>
      <c r="J286" s="232">
        <f>ROUND(I286*H286,2)</f>
        <v>0</v>
      </c>
      <c r="K286" s="228" t="s">
        <v>1</v>
      </c>
      <c r="L286" s="45"/>
      <c r="M286" s="233" t="s">
        <v>1</v>
      </c>
      <c r="N286" s="234" t="s">
        <v>44</v>
      </c>
      <c r="O286" s="92"/>
      <c r="P286" s="235">
        <f>O286*H286</f>
        <v>0</v>
      </c>
      <c r="Q286" s="235">
        <v>0.0038</v>
      </c>
      <c r="R286" s="235">
        <f>Q286*H286</f>
        <v>0.034200000000000001</v>
      </c>
      <c r="S286" s="235">
        <v>0</v>
      </c>
      <c r="T286" s="235">
        <f>S286*H286</f>
        <v>0</v>
      </c>
      <c r="U286" s="236" t="s">
        <v>1</v>
      </c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7" t="s">
        <v>641</v>
      </c>
      <c r="AT286" s="237" t="s">
        <v>154</v>
      </c>
      <c r="AU286" s="237" t="s">
        <v>88</v>
      </c>
      <c r="AY286" s="18" t="s">
        <v>151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8" t="s">
        <v>86</v>
      </c>
      <c r="BK286" s="238">
        <f>ROUND(I286*H286,2)</f>
        <v>0</v>
      </c>
      <c r="BL286" s="18" t="s">
        <v>641</v>
      </c>
      <c r="BM286" s="237" t="s">
        <v>1395</v>
      </c>
    </row>
    <row r="287" s="2" customFormat="1">
      <c r="A287" s="39"/>
      <c r="B287" s="40"/>
      <c r="C287" s="41"/>
      <c r="D287" s="239" t="s">
        <v>160</v>
      </c>
      <c r="E287" s="41"/>
      <c r="F287" s="240" t="s">
        <v>1394</v>
      </c>
      <c r="G287" s="41"/>
      <c r="H287" s="41"/>
      <c r="I287" s="241"/>
      <c r="J287" s="41"/>
      <c r="K287" s="41"/>
      <c r="L287" s="45"/>
      <c r="M287" s="242"/>
      <c r="N287" s="243"/>
      <c r="O287" s="92"/>
      <c r="P287" s="92"/>
      <c r="Q287" s="92"/>
      <c r="R287" s="92"/>
      <c r="S287" s="92"/>
      <c r="T287" s="92"/>
      <c r="U287" s="93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160</v>
      </c>
      <c r="AU287" s="18" t="s">
        <v>88</v>
      </c>
    </row>
    <row r="288" s="13" customFormat="1">
      <c r="A288" s="13"/>
      <c r="B288" s="244"/>
      <c r="C288" s="245"/>
      <c r="D288" s="239" t="s">
        <v>161</v>
      </c>
      <c r="E288" s="246" t="s">
        <v>1</v>
      </c>
      <c r="F288" s="247" t="s">
        <v>1396</v>
      </c>
      <c r="G288" s="245"/>
      <c r="H288" s="248">
        <v>4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2"/>
      <c r="U288" s="25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161</v>
      </c>
      <c r="AU288" s="254" t="s">
        <v>88</v>
      </c>
      <c r="AV288" s="13" t="s">
        <v>88</v>
      </c>
      <c r="AW288" s="13" t="s">
        <v>35</v>
      </c>
      <c r="AX288" s="13" t="s">
        <v>79</v>
      </c>
      <c r="AY288" s="254" t="s">
        <v>151</v>
      </c>
    </row>
    <row r="289" s="13" customFormat="1">
      <c r="A289" s="13"/>
      <c r="B289" s="244"/>
      <c r="C289" s="245"/>
      <c r="D289" s="239" t="s">
        <v>161</v>
      </c>
      <c r="E289" s="246" t="s">
        <v>1</v>
      </c>
      <c r="F289" s="247" t="s">
        <v>1397</v>
      </c>
      <c r="G289" s="245"/>
      <c r="H289" s="248">
        <v>4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2"/>
      <c r="U289" s="25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161</v>
      </c>
      <c r="AU289" s="254" t="s">
        <v>88</v>
      </c>
      <c r="AV289" s="13" t="s">
        <v>88</v>
      </c>
      <c r="AW289" s="13" t="s">
        <v>35</v>
      </c>
      <c r="AX289" s="13" t="s">
        <v>79</v>
      </c>
      <c r="AY289" s="254" t="s">
        <v>151</v>
      </c>
    </row>
    <row r="290" s="13" customFormat="1">
      <c r="A290" s="13"/>
      <c r="B290" s="244"/>
      <c r="C290" s="245"/>
      <c r="D290" s="239" t="s">
        <v>161</v>
      </c>
      <c r="E290" s="246" t="s">
        <v>1</v>
      </c>
      <c r="F290" s="247" t="s">
        <v>1398</v>
      </c>
      <c r="G290" s="245"/>
      <c r="H290" s="248">
        <v>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2"/>
      <c r="U290" s="25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4" t="s">
        <v>161</v>
      </c>
      <c r="AU290" s="254" t="s">
        <v>88</v>
      </c>
      <c r="AV290" s="13" t="s">
        <v>88</v>
      </c>
      <c r="AW290" s="13" t="s">
        <v>35</v>
      </c>
      <c r="AX290" s="13" t="s">
        <v>79</v>
      </c>
      <c r="AY290" s="254" t="s">
        <v>151</v>
      </c>
    </row>
    <row r="291" s="15" customFormat="1">
      <c r="A291" s="15"/>
      <c r="B291" s="271"/>
      <c r="C291" s="272"/>
      <c r="D291" s="239" t="s">
        <v>161</v>
      </c>
      <c r="E291" s="273" t="s">
        <v>1</v>
      </c>
      <c r="F291" s="274" t="s">
        <v>236</v>
      </c>
      <c r="G291" s="272"/>
      <c r="H291" s="275">
        <v>9</v>
      </c>
      <c r="I291" s="276"/>
      <c r="J291" s="272"/>
      <c r="K291" s="272"/>
      <c r="L291" s="277"/>
      <c r="M291" s="278"/>
      <c r="N291" s="279"/>
      <c r="O291" s="279"/>
      <c r="P291" s="279"/>
      <c r="Q291" s="279"/>
      <c r="R291" s="279"/>
      <c r="S291" s="279"/>
      <c r="T291" s="279"/>
      <c r="U291" s="280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1" t="s">
        <v>161</v>
      </c>
      <c r="AU291" s="281" t="s">
        <v>88</v>
      </c>
      <c r="AV291" s="15" t="s">
        <v>172</v>
      </c>
      <c r="AW291" s="15" t="s">
        <v>35</v>
      </c>
      <c r="AX291" s="15" t="s">
        <v>86</v>
      </c>
      <c r="AY291" s="281" t="s">
        <v>151</v>
      </c>
    </row>
    <row r="292" s="2" customFormat="1" ht="21.75" customHeight="1">
      <c r="A292" s="39"/>
      <c r="B292" s="40"/>
      <c r="C292" s="226" t="s">
        <v>615</v>
      </c>
      <c r="D292" s="226" t="s">
        <v>154</v>
      </c>
      <c r="E292" s="227" t="s">
        <v>1399</v>
      </c>
      <c r="F292" s="228" t="s">
        <v>1400</v>
      </c>
      <c r="G292" s="229" t="s">
        <v>186</v>
      </c>
      <c r="H292" s="230">
        <v>10</v>
      </c>
      <c r="I292" s="231"/>
      <c r="J292" s="232">
        <f>ROUND(I292*H292,2)</f>
        <v>0</v>
      </c>
      <c r="K292" s="228" t="s">
        <v>1</v>
      </c>
      <c r="L292" s="45"/>
      <c r="M292" s="233" t="s">
        <v>1</v>
      </c>
      <c r="N292" s="234" t="s">
        <v>44</v>
      </c>
      <c r="O292" s="92"/>
      <c r="P292" s="235">
        <f>O292*H292</f>
        <v>0</v>
      </c>
      <c r="Q292" s="235">
        <v>0.0076</v>
      </c>
      <c r="R292" s="235">
        <f>Q292*H292</f>
        <v>0.075999999999999998</v>
      </c>
      <c r="S292" s="235">
        <v>0</v>
      </c>
      <c r="T292" s="235">
        <f>S292*H292</f>
        <v>0</v>
      </c>
      <c r="U292" s="236" t="s">
        <v>1</v>
      </c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7" t="s">
        <v>641</v>
      </c>
      <c r="AT292" s="237" t="s">
        <v>154</v>
      </c>
      <c r="AU292" s="237" t="s">
        <v>88</v>
      </c>
      <c r="AY292" s="18" t="s">
        <v>151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8" t="s">
        <v>86</v>
      </c>
      <c r="BK292" s="238">
        <f>ROUND(I292*H292,2)</f>
        <v>0</v>
      </c>
      <c r="BL292" s="18" t="s">
        <v>641</v>
      </c>
      <c r="BM292" s="237" t="s">
        <v>1401</v>
      </c>
    </row>
    <row r="293" s="2" customFormat="1">
      <c r="A293" s="39"/>
      <c r="B293" s="40"/>
      <c r="C293" s="41"/>
      <c r="D293" s="239" t="s">
        <v>160</v>
      </c>
      <c r="E293" s="41"/>
      <c r="F293" s="240" t="s">
        <v>1400</v>
      </c>
      <c r="G293" s="41"/>
      <c r="H293" s="41"/>
      <c r="I293" s="241"/>
      <c r="J293" s="41"/>
      <c r="K293" s="41"/>
      <c r="L293" s="45"/>
      <c r="M293" s="242"/>
      <c r="N293" s="243"/>
      <c r="O293" s="92"/>
      <c r="P293" s="92"/>
      <c r="Q293" s="92"/>
      <c r="R293" s="92"/>
      <c r="S293" s="92"/>
      <c r="T293" s="92"/>
      <c r="U293" s="93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160</v>
      </c>
      <c r="AU293" s="18" t="s">
        <v>88</v>
      </c>
    </row>
    <row r="294" s="13" customFormat="1">
      <c r="A294" s="13"/>
      <c r="B294" s="244"/>
      <c r="C294" s="245"/>
      <c r="D294" s="239" t="s">
        <v>161</v>
      </c>
      <c r="E294" s="246" t="s">
        <v>1</v>
      </c>
      <c r="F294" s="247" t="s">
        <v>1402</v>
      </c>
      <c r="G294" s="245"/>
      <c r="H294" s="248">
        <v>6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2"/>
      <c r="U294" s="25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161</v>
      </c>
      <c r="AU294" s="254" t="s">
        <v>88</v>
      </c>
      <c r="AV294" s="13" t="s">
        <v>88</v>
      </c>
      <c r="AW294" s="13" t="s">
        <v>35</v>
      </c>
      <c r="AX294" s="13" t="s">
        <v>79</v>
      </c>
      <c r="AY294" s="254" t="s">
        <v>151</v>
      </c>
    </row>
    <row r="295" s="13" customFormat="1">
      <c r="A295" s="13"/>
      <c r="B295" s="244"/>
      <c r="C295" s="245"/>
      <c r="D295" s="239" t="s">
        <v>161</v>
      </c>
      <c r="E295" s="246" t="s">
        <v>1</v>
      </c>
      <c r="F295" s="247" t="s">
        <v>1403</v>
      </c>
      <c r="G295" s="245"/>
      <c r="H295" s="248">
        <v>4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2"/>
      <c r="U295" s="25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161</v>
      </c>
      <c r="AU295" s="254" t="s">
        <v>88</v>
      </c>
      <c r="AV295" s="13" t="s">
        <v>88</v>
      </c>
      <c r="AW295" s="13" t="s">
        <v>35</v>
      </c>
      <c r="AX295" s="13" t="s">
        <v>79</v>
      </c>
      <c r="AY295" s="254" t="s">
        <v>151</v>
      </c>
    </row>
    <row r="296" s="15" customFormat="1">
      <c r="A296" s="15"/>
      <c r="B296" s="271"/>
      <c r="C296" s="272"/>
      <c r="D296" s="239" t="s">
        <v>161</v>
      </c>
      <c r="E296" s="273" t="s">
        <v>1</v>
      </c>
      <c r="F296" s="274" t="s">
        <v>236</v>
      </c>
      <c r="G296" s="272"/>
      <c r="H296" s="275">
        <v>10</v>
      </c>
      <c r="I296" s="276"/>
      <c r="J296" s="272"/>
      <c r="K296" s="272"/>
      <c r="L296" s="277"/>
      <c r="M296" s="278"/>
      <c r="N296" s="279"/>
      <c r="O296" s="279"/>
      <c r="P296" s="279"/>
      <c r="Q296" s="279"/>
      <c r="R296" s="279"/>
      <c r="S296" s="279"/>
      <c r="T296" s="279"/>
      <c r="U296" s="280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1" t="s">
        <v>161</v>
      </c>
      <c r="AU296" s="281" t="s">
        <v>88</v>
      </c>
      <c r="AV296" s="15" t="s">
        <v>172</v>
      </c>
      <c r="AW296" s="15" t="s">
        <v>35</v>
      </c>
      <c r="AX296" s="15" t="s">
        <v>86</v>
      </c>
      <c r="AY296" s="281" t="s">
        <v>151</v>
      </c>
    </row>
    <row r="297" s="2" customFormat="1" ht="37.8" customHeight="1">
      <c r="A297" s="39"/>
      <c r="B297" s="40"/>
      <c r="C297" s="226" t="s">
        <v>624</v>
      </c>
      <c r="D297" s="226" t="s">
        <v>154</v>
      </c>
      <c r="E297" s="227" t="s">
        <v>1404</v>
      </c>
      <c r="F297" s="228" t="s">
        <v>1405</v>
      </c>
      <c r="G297" s="229" t="s">
        <v>320</v>
      </c>
      <c r="H297" s="230">
        <v>77.986000000000004</v>
      </c>
      <c r="I297" s="231"/>
      <c r="J297" s="232">
        <f>ROUND(I297*H297,2)</f>
        <v>0</v>
      </c>
      <c r="K297" s="228" t="s">
        <v>1</v>
      </c>
      <c r="L297" s="45"/>
      <c r="M297" s="233" t="s">
        <v>1</v>
      </c>
      <c r="N297" s="234" t="s">
        <v>44</v>
      </c>
      <c r="O297" s="92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5">
        <f>S297*H297</f>
        <v>0</v>
      </c>
      <c r="U297" s="236" t="s">
        <v>1</v>
      </c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7" t="s">
        <v>641</v>
      </c>
      <c r="AT297" s="237" t="s">
        <v>154</v>
      </c>
      <c r="AU297" s="237" t="s">
        <v>88</v>
      </c>
      <c r="AY297" s="18" t="s">
        <v>151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8" t="s">
        <v>86</v>
      </c>
      <c r="BK297" s="238">
        <f>ROUND(I297*H297,2)</f>
        <v>0</v>
      </c>
      <c r="BL297" s="18" t="s">
        <v>641</v>
      </c>
      <c r="BM297" s="237" t="s">
        <v>1406</v>
      </c>
    </row>
    <row r="298" s="2" customFormat="1">
      <c r="A298" s="39"/>
      <c r="B298" s="40"/>
      <c r="C298" s="41"/>
      <c r="D298" s="239" t="s">
        <v>160</v>
      </c>
      <c r="E298" s="41"/>
      <c r="F298" s="240" t="s">
        <v>1405</v>
      </c>
      <c r="G298" s="41"/>
      <c r="H298" s="41"/>
      <c r="I298" s="241"/>
      <c r="J298" s="41"/>
      <c r="K298" s="41"/>
      <c r="L298" s="45"/>
      <c r="M298" s="242"/>
      <c r="N298" s="243"/>
      <c r="O298" s="92"/>
      <c r="P298" s="92"/>
      <c r="Q298" s="92"/>
      <c r="R298" s="92"/>
      <c r="S298" s="92"/>
      <c r="T298" s="92"/>
      <c r="U298" s="93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160</v>
      </c>
      <c r="AU298" s="18" t="s">
        <v>88</v>
      </c>
    </row>
    <row r="299" s="13" customFormat="1">
      <c r="A299" s="13"/>
      <c r="B299" s="244"/>
      <c r="C299" s="245"/>
      <c r="D299" s="239" t="s">
        <v>161</v>
      </c>
      <c r="E299" s="246" t="s">
        <v>1</v>
      </c>
      <c r="F299" s="247" t="s">
        <v>1407</v>
      </c>
      <c r="G299" s="245"/>
      <c r="H299" s="248">
        <v>8.7159999999999993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2"/>
      <c r="U299" s="25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161</v>
      </c>
      <c r="AU299" s="254" t="s">
        <v>88</v>
      </c>
      <c r="AV299" s="13" t="s">
        <v>88</v>
      </c>
      <c r="AW299" s="13" t="s">
        <v>35</v>
      </c>
      <c r="AX299" s="13" t="s">
        <v>79</v>
      </c>
      <c r="AY299" s="254" t="s">
        <v>151</v>
      </c>
    </row>
    <row r="300" s="13" customFormat="1">
      <c r="A300" s="13"/>
      <c r="B300" s="244"/>
      <c r="C300" s="245"/>
      <c r="D300" s="239" t="s">
        <v>161</v>
      </c>
      <c r="E300" s="246" t="s">
        <v>1</v>
      </c>
      <c r="F300" s="247" t="s">
        <v>1408</v>
      </c>
      <c r="G300" s="245"/>
      <c r="H300" s="248">
        <v>36.270000000000003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2"/>
      <c r="U300" s="25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4" t="s">
        <v>161</v>
      </c>
      <c r="AU300" s="254" t="s">
        <v>88</v>
      </c>
      <c r="AV300" s="13" t="s">
        <v>88</v>
      </c>
      <c r="AW300" s="13" t="s">
        <v>35</v>
      </c>
      <c r="AX300" s="13" t="s">
        <v>79</v>
      </c>
      <c r="AY300" s="254" t="s">
        <v>151</v>
      </c>
    </row>
    <row r="301" s="13" customFormat="1">
      <c r="A301" s="13"/>
      <c r="B301" s="244"/>
      <c r="C301" s="245"/>
      <c r="D301" s="239" t="s">
        <v>161</v>
      </c>
      <c r="E301" s="246" t="s">
        <v>1</v>
      </c>
      <c r="F301" s="247" t="s">
        <v>1212</v>
      </c>
      <c r="G301" s="245"/>
      <c r="H301" s="248">
        <v>5.1449999999999996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2"/>
      <c r="U301" s="25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161</v>
      </c>
      <c r="AU301" s="254" t="s">
        <v>88</v>
      </c>
      <c r="AV301" s="13" t="s">
        <v>88</v>
      </c>
      <c r="AW301" s="13" t="s">
        <v>35</v>
      </c>
      <c r="AX301" s="13" t="s">
        <v>79</v>
      </c>
      <c r="AY301" s="254" t="s">
        <v>151</v>
      </c>
    </row>
    <row r="302" s="13" customFormat="1">
      <c r="A302" s="13"/>
      <c r="B302" s="244"/>
      <c r="C302" s="245"/>
      <c r="D302" s="239" t="s">
        <v>161</v>
      </c>
      <c r="E302" s="246" t="s">
        <v>1</v>
      </c>
      <c r="F302" s="247" t="s">
        <v>1409</v>
      </c>
      <c r="G302" s="245"/>
      <c r="H302" s="248">
        <v>14.105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2"/>
      <c r="U302" s="25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161</v>
      </c>
      <c r="AU302" s="254" t="s">
        <v>88</v>
      </c>
      <c r="AV302" s="13" t="s">
        <v>88</v>
      </c>
      <c r="AW302" s="13" t="s">
        <v>35</v>
      </c>
      <c r="AX302" s="13" t="s">
        <v>79</v>
      </c>
      <c r="AY302" s="254" t="s">
        <v>151</v>
      </c>
    </row>
    <row r="303" s="16" customFormat="1">
      <c r="A303" s="16"/>
      <c r="B303" s="282"/>
      <c r="C303" s="283"/>
      <c r="D303" s="239" t="s">
        <v>161</v>
      </c>
      <c r="E303" s="284" t="s">
        <v>1</v>
      </c>
      <c r="F303" s="285" t="s">
        <v>268</v>
      </c>
      <c r="G303" s="283"/>
      <c r="H303" s="286">
        <v>64.236000000000004</v>
      </c>
      <c r="I303" s="287"/>
      <c r="J303" s="283"/>
      <c r="K303" s="283"/>
      <c r="L303" s="288"/>
      <c r="M303" s="289"/>
      <c r="N303" s="290"/>
      <c r="O303" s="290"/>
      <c r="P303" s="290"/>
      <c r="Q303" s="290"/>
      <c r="R303" s="290"/>
      <c r="S303" s="290"/>
      <c r="T303" s="290"/>
      <c r="U303" s="291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92" t="s">
        <v>161</v>
      </c>
      <c r="AU303" s="292" t="s">
        <v>88</v>
      </c>
      <c r="AV303" s="16" t="s">
        <v>167</v>
      </c>
      <c r="AW303" s="16" t="s">
        <v>35</v>
      </c>
      <c r="AX303" s="16" t="s">
        <v>79</v>
      </c>
      <c r="AY303" s="292" t="s">
        <v>151</v>
      </c>
    </row>
    <row r="304" s="13" customFormat="1">
      <c r="A304" s="13"/>
      <c r="B304" s="244"/>
      <c r="C304" s="245"/>
      <c r="D304" s="239" t="s">
        <v>161</v>
      </c>
      <c r="E304" s="246" t="s">
        <v>1</v>
      </c>
      <c r="F304" s="247" t="s">
        <v>1410</v>
      </c>
      <c r="G304" s="245"/>
      <c r="H304" s="248">
        <v>13.75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2"/>
      <c r="U304" s="25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4" t="s">
        <v>161</v>
      </c>
      <c r="AU304" s="254" t="s">
        <v>88</v>
      </c>
      <c r="AV304" s="13" t="s">
        <v>88</v>
      </c>
      <c r="AW304" s="13" t="s">
        <v>35</v>
      </c>
      <c r="AX304" s="13" t="s">
        <v>79</v>
      </c>
      <c r="AY304" s="254" t="s">
        <v>151</v>
      </c>
    </row>
    <row r="305" s="15" customFormat="1">
      <c r="A305" s="15"/>
      <c r="B305" s="271"/>
      <c r="C305" s="272"/>
      <c r="D305" s="239" t="s">
        <v>161</v>
      </c>
      <c r="E305" s="273" t="s">
        <v>1</v>
      </c>
      <c r="F305" s="274" t="s">
        <v>236</v>
      </c>
      <c r="G305" s="272"/>
      <c r="H305" s="275">
        <v>77.986000000000004</v>
      </c>
      <c r="I305" s="276"/>
      <c r="J305" s="272"/>
      <c r="K305" s="272"/>
      <c r="L305" s="277"/>
      <c r="M305" s="278"/>
      <c r="N305" s="279"/>
      <c r="O305" s="279"/>
      <c r="P305" s="279"/>
      <c r="Q305" s="279"/>
      <c r="R305" s="279"/>
      <c r="S305" s="279"/>
      <c r="T305" s="279"/>
      <c r="U305" s="280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1" t="s">
        <v>161</v>
      </c>
      <c r="AU305" s="281" t="s">
        <v>88</v>
      </c>
      <c r="AV305" s="15" t="s">
        <v>172</v>
      </c>
      <c r="AW305" s="15" t="s">
        <v>35</v>
      </c>
      <c r="AX305" s="15" t="s">
        <v>86</v>
      </c>
      <c r="AY305" s="281" t="s">
        <v>151</v>
      </c>
    </row>
    <row r="306" s="2" customFormat="1" ht="37.8" customHeight="1">
      <c r="A306" s="39"/>
      <c r="B306" s="40"/>
      <c r="C306" s="226" t="s">
        <v>628</v>
      </c>
      <c r="D306" s="226" t="s">
        <v>154</v>
      </c>
      <c r="E306" s="227" t="s">
        <v>1411</v>
      </c>
      <c r="F306" s="228" t="s">
        <v>1412</v>
      </c>
      <c r="G306" s="229" t="s">
        <v>320</v>
      </c>
      <c r="H306" s="230">
        <v>701.87400000000002</v>
      </c>
      <c r="I306" s="231"/>
      <c r="J306" s="232">
        <f>ROUND(I306*H306,2)</f>
        <v>0</v>
      </c>
      <c r="K306" s="228" t="s">
        <v>1</v>
      </c>
      <c r="L306" s="45"/>
      <c r="M306" s="233" t="s">
        <v>1</v>
      </c>
      <c r="N306" s="234" t="s">
        <v>44</v>
      </c>
      <c r="O306" s="92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5">
        <f>S306*H306</f>
        <v>0</v>
      </c>
      <c r="U306" s="236" t="s">
        <v>1</v>
      </c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7" t="s">
        <v>641</v>
      </c>
      <c r="AT306" s="237" t="s">
        <v>154</v>
      </c>
      <c r="AU306" s="237" t="s">
        <v>88</v>
      </c>
      <c r="AY306" s="18" t="s">
        <v>151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8" t="s">
        <v>86</v>
      </c>
      <c r="BK306" s="238">
        <f>ROUND(I306*H306,2)</f>
        <v>0</v>
      </c>
      <c r="BL306" s="18" t="s">
        <v>641</v>
      </c>
      <c r="BM306" s="237" t="s">
        <v>1413</v>
      </c>
    </row>
    <row r="307" s="2" customFormat="1">
      <c r="A307" s="39"/>
      <c r="B307" s="40"/>
      <c r="C307" s="41"/>
      <c r="D307" s="239" t="s">
        <v>160</v>
      </c>
      <c r="E307" s="41"/>
      <c r="F307" s="240" t="s">
        <v>1412</v>
      </c>
      <c r="G307" s="41"/>
      <c r="H307" s="41"/>
      <c r="I307" s="241"/>
      <c r="J307" s="41"/>
      <c r="K307" s="41"/>
      <c r="L307" s="45"/>
      <c r="M307" s="242"/>
      <c r="N307" s="243"/>
      <c r="O307" s="92"/>
      <c r="P307" s="92"/>
      <c r="Q307" s="92"/>
      <c r="R307" s="92"/>
      <c r="S307" s="92"/>
      <c r="T307" s="92"/>
      <c r="U307" s="93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160</v>
      </c>
      <c r="AU307" s="18" t="s">
        <v>88</v>
      </c>
    </row>
    <row r="308" s="13" customFormat="1">
      <c r="A308" s="13"/>
      <c r="B308" s="244"/>
      <c r="C308" s="245"/>
      <c r="D308" s="239" t="s">
        <v>161</v>
      </c>
      <c r="E308" s="246" t="s">
        <v>1</v>
      </c>
      <c r="F308" s="247" t="s">
        <v>1414</v>
      </c>
      <c r="G308" s="245"/>
      <c r="H308" s="248">
        <v>701.87400000000002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2"/>
      <c r="U308" s="25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4" t="s">
        <v>161</v>
      </c>
      <c r="AU308" s="254" t="s">
        <v>88</v>
      </c>
      <c r="AV308" s="13" t="s">
        <v>88</v>
      </c>
      <c r="AW308" s="13" t="s">
        <v>35</v>
      </c>
      <c r="AX308" s="13" t="s">
        <v>86</v>
      </c>
      <c r="AY308" s="254" t="s">
        <v>151</v>
      </c>
    </row>
    <row r="309" s="2" customFormat="1" ht="24.15" customHeight="1">
      <c r="A309" s="39"/>
      <c r="B309" s="40"/>
      <c r="C309" s="226" t="s">
        <v>632</v>
      </c>
      <c r="D309" s="226" t="s">
        <v>154</v>
      </c>
      <c r="E309" s="227" t="s">
        <v>1415</v>
      </c>
      <c r="F309" s="228" t="s">
        <v>1416</v>
      </c>
      <c r="G309" s="229" t="s">
        <v>363</v>
      </c>
      <c r="H309" s="230">
        <v>96.353999999999999</v>
      </c>
      <c r="I309" s="231"/>
      <c r="J309" s="232">
        <f>ROUND(I309*H309,2)</f>
        <v>0</v>
      </c>
      <c r="K309" s="228" t="s">
        <v>1</v>
      </c>
      <c r="L309" s="45"/>
      <c r="M309" s="233" t="s">
        <v>1</v>
      </c>
      <c r="N309" s="234" t="s">
        <v>44</v>
      </c>
      <c r="O309" s="92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5">
        <f>S309*H309</f>
        <v>0</v>
      </c>
      <c r="U309" s="236" t="s">
        <v>1</v>
      </c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7" t="s">
        <v>641</v>
      </c>
      <c r="AT309" s="237" t="s">
        <v>154</v>
      </c>
      <c r="AU309" s="237" t="s">
        <v>88</v>
      </c>
      <c r="AY309" s="18" t="s">
        <v>151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8" t="s">
        <v>86</v>
      </c>
      <c r="BK309" s="238">
        <f>ROUND(I309*H309,2)</f>
        <v>0</v>
      </c>
      <c r="BL309" s="18" t="s">
        <v>641</v>
      </c>
      <c r="BM309" s="237" t="s">
        <v>1417</v>
      </c>
    </row>
    <row r="310" s="2" customFormat="1">
      <c r="A310" s="39"/>
      <c r="B310" s="40"/>
      <c r="C310" s="41"/>
      <c r="D310" s="239" t="s">
        <v>160</v>
      </c>
      <c r="E310" s="41"/>
      <c r="F310" s="240" t="s">
        <v>1416</v>
      </c>
      <c r="G310" s="41"/>
      <c r="H310" s="41"/>
      <c r="I310" s="241"/>
      <c r="J310" s="41"/>
      <c r="K310" s="41"/>
      <c r="L310" s="45"/>
      <c r="M310" s="242"/>
      <c r="N310" s="243"/>
      <c r="O310" s="92"/>
      <c r="P310" s="92"/>
      <c r="Q310" s="92"/>
      <c r="R310" s="92"/>
      <c r="S310" s="92"/>
      <c r="T310" s="92"/>
      <c r="U310" s="93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160</v>
      </c>
      <c r="AU310" s="18" t="s">
        <v>88</v>
      </c>
    </row>
    <row r="311" s="13" customFormat="1">
      <c r="A311" s="13"/>
      <c r="B311" s="244"/>
      <c r="C311" s="245"/>
      <c r="D311" s="239" t="s">
        <v>161</v>
      </c>
      <c r="E311" s="246" t="s">
        <v>1</v>
      </c>
      <c r="F311" s="247" t="s">
        <v>1418</v>
      </c>
      <c r="G311" s="245"/>
      <c r="H311" s="248">
        <v>77.986000000000004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2"/>
      <c r="U311" s="25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4" t="s">
        <v>161</v>
      </c>
      <c r="AU311" s="254" t="s">
        <v>88</v>
      </c>
      <c r="AV311" s="13" t="s">
        <v>88</v>
      </c>
      <c r="AW311" s="13" t="s">
        <v>35</v>
      </c>
      <c r="AX311" s="13" t="s">
        <v>79</v>
      </c>
      <c r="AY311" s="254" t="s">
        <v>151</v>
      </c>
    </row>
    <row r="312" s="13" customFormat="1">
      <c r="A312" s="13"/>
      <c r="B312" s="244"/>
      <c r="C312" s="245"/>
      <c r="D312" s="239" t="s">
        <v>161</v>
      </c>
      <c r="E312" s="246" t="s">
        <v>1</v>
      </c>
      <c r="F312" s="247" t="s">
        <v>1419</v>
      </c>
      <c r="G312" s="245"/>
      <c r="H312" s="248">
        <v>-13.75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2"/>
      <c r="U312" s="25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161</v>
      </c>
      <c r="AU312" s="254" t="s">
        <v>88</v>
      </c>
      <c r="AV312" s="13" t="s">
        <v>88</v>
      </c>
      <c r="AW312" s="13" t="s">
        <v>35</v>
      </c>
      <c r="AX312" s="13" t="s">
        <v>79</v>
      </c>
      <c r="AY312" s="254" t="s">
        <v>151</v>
      </c>
    </row>
    <row r="313" s="16" customFormat="1">
      <c r="A313" s="16"/>
      <c r="B313" s="282"/>
      <c r="C313" s="283"/>
      <c r="D313" s="239" t="s">
        <v>161</v>
      </c>
      <c r="E313" s="284" t="s">
        <v>1</v>
      </c>
      <c r="F313" s="285" t="s">
        <v>268</v>
      </c>
      <c r="G313" s="283"/>
      <c r="H313" s="286">
        <v>64.236000000000004</v>
      </c>
      <c r="I313" s="287"/>
      <c r="J313" s="283"/>
      <c r="K313" s="283"/>
      <c r="L313" s="288"/>
      <c r="M313" s="289"/>
      <c r="N313" s="290"/>
      <c r="O313" s="290"/>
      <c r="P313" s="290"/>
      <c r="Q313" s="290"/>
      <c r="R313" s="290"/>
      <c r="S313" s="290"/>
      <c r="T313" s="290"/>
      <c r="U313" s="291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92" t="s">
        <v>161</v>
      </c>
      <c r="AU313" s="292" t="s">
        <v>88</v>
      </c>
      <c r="AV313" s="16" t="s">
        <v>167</v>
      </c>
      <c r="AW313" s="16" t="s">
        <v>35</v>
      </c>
      <c r="AX313" s="16" t="s">
        <v>79</v>
      </c>
      <c r="AY313" s="292" t="s">
        <v>151</v>
      </c>
    </row>
    <row r="314" s="13" customFormat="1">
      <c r="A314" s="13"/>
      <c r="B314" s="244"/>
      <c r="C314" s="245"/>
      <c r="D314" s="239" t="s">
        <v>161</v>
      </c>
      <c r="E314" s="246" t="s">
        <v>1</v>
      </c>
      <c r="F314" s="247" t="s">
        <v>1420</v>
      </c>
      <c r="G314" s="245"/>
      <c r="H314" s="248">
        <v>96.353999999999999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2"/>
      <c r="U314" s="25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4" t="s">
        <v>161</v>
      </c>
      <c r="AU314" s="254" t="s">
        <v>88</v>
      </c>
      <c r="AV314" s="13" t="s">
        <v>88</v>
      </c>
      <c r="AW314" s="13" t="s">
        <v>35</v>
      </c>
      <c r="AX314" s="13" t="s">
        <v>86</v>
      </c>
      <c r="AY314" s="254" t="s">
        <v>151</v>
      </c>
    </row>
    <row r="315" s="2" customFormat="1" ht="24.15" customHeight="1">
      <c r="A315" s="39"/>
      <c r="B315" s="40"/>
      <c r="C315" s="226" t="s">
        <v>637</v>
      </c>
      <c r="D315" s="226" t="s">
        <v>154</v>
      </c>
      <c r="E315" s="227" t="s">
        <v>1421</v>
      </c>
      <c r="F315" s="228" t="s">
        <v>1422</v>
      </c>
      <c r="G315" s="229" t="s">
        <v>582</v>
      </c>
      <c r="H315" s="230">
        <v>21</v>
      </c>
      <c r="I315" s="231"/>
      <c r="J315" s="232">
        <f>ROUND(I315*H315,2)</f>
        <v>0</v>
      </c>
      <c r="K315" s="228" t="s">
        <v>1</v>
      </c>
      <c r="L315" s="45"/>
      <c r="M315" s="233" t="s">
        <v>1</v>
      </c>
      <c r="N315" s="234" t="s">
        <v>44</v>
      </c>
      <c r="O315" s="92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5">
        <f>S315*H315</f>
        <v>0</v>
      </c>
      <c r="U315" s="236" t="s">
        <v>1</v>
      </c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7" t="s">
        <v>641</v>
      </c>
      <c r="AT315" s="237" t="s">
        <v>154</v>
      </c>
      <c r="AU315" s="237" t="s">
        <v>88</v>
      </c>
      <c r="AY315" s="18" t="s">
        <v>151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8" t="s">
        <v>86</v>
      </c>
      <c r="BK315" s="238">
        <f>ROUND(I315*H315,2)</f>
        <v>0</v>
      </c>
      <c r="BL315" s="18" t="s">
        <v>641</v>
      </c>
      <c r="BM315" s="237" t="s">
        <v>1423</v>
      </c>
    </row>
    <row r="316" s="2" customFormat="1">
      <c r="A316" s="39"/>
      <c r="B316" s="40"/>
      <c r="C316" s="41"/>
      <c r="D316" s="239" t="s">
        <v>160</v>
      </c>
      <c r="E316" s="41"/>
      <c r="F316" s="240" t="s">
        <v>1422</v>
      </c>
      <c r="G316" s="41"/>
      <c r="H316" s="41"/>
      <c r="I316" s="241"/>
      <c r="J316" s="41"/>
      <c r="K316" s="41"/>
      <c r="L316" s="45"/>
      <c r="M316" s="242"/>
      <c r="N316" s="243"/>
      <c r="O316" s="92"/>
      <c r="P316" s="92"/>
      <c r="Q316" s="92"/>
      <c r="R316" s="92"/>
      <c r="S316" s="92"/>
      <c r="T316" s="92"/>
      <c r="U316" s="93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160</v>
      </c>
      <c r="AU316" s="18" t="s">
        <v>88</v>
      </c>
    </row>
    <row r="317" s="2" customFormat="1" ht="24.15" customHeight="1">
      <c r="A317" s="39"/>
      <c r="B317" s="40"/>
      <c r="C317" s="226" t="s">
        <v>641</v>
      </c>
      <c r="D317" s="226" t="s">
        <v>154</v>
      </c>
      <c r="E317" s="227" t="s">
        <v>1424</v>
      </c>
      <c r="F317" s="228" t="s">
        <v>1425</v>
      </c>
      <c r="G317" s="229" t="s">
        <v>582</v>
      </c>
      <c r="H317" s="230">
        <v>31</v>
      </c>
      <c r="I317" s="231"/>
      <c r="J317" s="232">
        <f>ROUND(I317*H317,2)</f>
        <v>0</v>
      </c>
      <c r="K317" s="228" t="s">
        <v>1</v>
      </c>
      <c r="L317" s="45"/>
      <c r="M317" s="233" t="s">
        <v>1</v>
      </c>
      <c r="N317" s="234" t="s">
        <v>44</v>
      </c>
      <c r="O317" s="92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5">
        <f>S317*H317</f>
        <v>0</v>
      </c>
      <c r="U317" s="236" t="s">
        <v>1</v>
      </c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7" t="s">
        <v>641</v>
      </c>
      <c r="AT317" s="237" t="s">
        <v>154</v>
      </c>
      <c r="AU317" s="237" t="s">
        <v>88</v>
      </c>
      <c r="AY317" s="18" t="s">
        <v>151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8" t="s">
        <v>86</v>
      </c>
      <c r="BK317" s="238">
        <f>ROUND(I317*H317,2)</f>
        <v>0</v>
      </c>
      <c r="BL317" s="18" t="s">
        <v>641</v>
      </c>
      <c r="BM317" s="237" t="s">
        <v>1426</v>
      </c>
    </row>
    <row r="318" s="2" customFormat="1">
      <c r="A318" s="39"/>
      <c r="B318" s="40"/>
      <c r="C318" s="41"/>
      <c r="D318" s="239" t="s">
        <v>160</v>
      </c>
      <c r="E318" s="41"/>
      <c r="F318" s="240" t="s">
        <v>1425</v>
      </c>
      <c r="G318" s="41"/>
      <c r="H318" s="41"/>
      <c r="I318" s="241"/>
      <c r="J318" s="41"/>
      <c r="K318" s="41"/>
      <c r="L318" s="45"/>
      <c r="M318" s="242"/>
      <c r="N318" s="243"/>
      <c r="O318" s="92"/>
      <c r="P318" s="92"/>
      <c r="Q318" s="92"/>
      <c r="R318" s="92"/>
      <c r="S318" s="92"/>
      <c r="T318" s="92"/>
      <c r="U318" s="93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160</v>
      </c>
      <c r="AU318" s="18" t="s">
        <v>88</v>
      </c>
    </row>
    <row r="319" s="2" customFormat="1" ht="24.15" customHeight="1">
      <c r="A319" s="39"/>
      <c r="B319" s="40"/>
      <c r="C319" s="226" t="s">
        <v>646</v>
      </c>
      <c r="D319" s="226" t="s">
        <v>154</v>
      </c>
      <c r="E319" s="227" t="s">
        <v>1427</v>
      </c>
      <c r="F319" s="228" t="s">
        <v>1428</v>
      </c>
      <c r="G319" s="229" t="s">
        <v>582</v>
      </c>
      <c r="H319" s="230">
        <v>462</v>
      </c>
      <c r="I319" s="231"/>
      <c r="J319" s="232">
        <f>ROUND(I319*H319,2)</f>
        <v>0</v>
      </c>
      <c r="K319" s="228" t="s">
        <v>1</v>
      </c>
      <c r="L319" s="45"/>
      <c r="M319" s="233" t="s">
        <v>1</v>
      </c>
      <c r="N319" s="234" t="s">
        <v>44</v>
      </c>
      <c r="O319" s="92"/>
      <c r="P319" s="235">
        <f>O319*H319</f>
        <v>0</v>
      </c>
      <c r="Q319" s="235">
        <v>0</v>
      </c>
      <c r="R319" s="235">
        <f>Q319*H319</f>
        <v>0</v>
      </c>
      <c r="S319" s="235">
        <v>0</v>
      </c>
      <c r="T319" s="235">
        <f>S319*H319</f>
        <v>0</v>
      </c>
      <c r="U319" s="236" t="s">
        <v>1</v>
      </c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7" t="s">
        <v>641</v>
      </c>
      <c r="AT319" s="237" t="s">
        <v>154</v>
      </c>
      <c r="AU319" s="237" t="s">
        <v>88</v>
      </c>
      <c r="AY319" s="18" t="s">
        <v>151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8" t="s">
        <v>86</v>
      </c>
      <c r="BK319" s="238">
        <f>ROUND(I319*H319,2)</f>
        <v>0</v>
      </c>
      <c r="BL319" s="18" t="s">
        <v>641</v>
      </c>
      <c r="BM319" s="237" t="s">
        <v>1429</v>
      </c>
    </row>
    <row r="320" s="2" customFormat="1">
      <c r="A320" s="39"/>
      <c r="B320" s="40"/>
      <c r="C320" s="41"/>
      <c r="D320" s="239" t="s">
        <v>160</v>
      </c>
      <c r="E320" s="41"/>
      <c r="F320" s="240" t="s">
        <v>1428</v>
      </c>
      <c r="G320" s="41"/>
      <c r="H320" s="41"/>
      <c r="I320" s="241"/>
      <c r="J320" s="41"/>
      <c r="K320" s="41"/>
      <c r="L320" s="45"/>
      <c r="M320" s="242"/>
      <c r="N320" s="243"/>
      <c r="O320" s="92"/>
      <c r="P320" s="92"/>
      <c r="Q320" s="92"/>
      <c r="R320" s="92"/>
      <c r="S320" s="92"/>
      <c r="T320" s="92"/>
      <c r="U320" s="93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160</v>
      </c>
      <c r="AU320" s="18" t="s">
        <v>88</v>
      </c>
    </row>
    <row r="321" s="13" customFormat="1">
      <c r="A321" s="13"/>
      <c r="B321" s="244"/>
      <c r="C321" s="245"/>
      <c r="D321" s="239" t="s">
        <v>161</v>
      </c>
      <c r="E321" s="246" t="s">
        <v>1</v>
      </c>
      <c r="F321" s="247" t="s">
        <v>1430</v>
      </c>
      <c r="G321" s="245"/>
      <c r="H321" s="248">
        <v>441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2"/>
      <c r="U321" s="25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4" t="s">
        <v>161</v>
      </c>
      <c r="AU321" s="254" t="s">
        <v>88</v>
      </c>
      <c r="AV321" s="13" t="s">
        <v>88</v>
      </c>
      <c r="AW321" s="13" t="s">
        <v>35</v>
      </c>
      <c r="AX321" s="13" t="s">
        <v>79</v>
      </c>
      <c r="AY321" s="254" t="s">
        <v>151</v>
      </c>
    </row>
    <row r="322" s="13" customFormat="1">
      <c r="A322" s="13"/>
      <c r="B322" s="244"/>
      <c r="C322" s="245"/>
      <c r="D322" s="239" t="s">
        <v>161</v>
      </c>
      <c r="E322" s="246" t="s">
        <v>1</v>
      </c>
      <c r="F322" s="247" t="s">
        <v>1431</v>
      </c>
      <c r="G322" s="245"/>
      <c r="H322" s="248">
        <v>21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2"/>
      <c r="U322" s="25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161</v>
      </c>
      <c r="AU322" s="254" t="s">
        <v>88</v>
      </c>
      <c r="AV322" s="13" t="s">
        <v>88</v>
      </c>
      <c r="AW322" s="13" t="s">
        <v>35</v>
      </c>
      <c r="AX322" s="13" t="s">
        <v>79</v>
      </c>
      <c r="AY322" s="254" t="s">
        <v>151</v>
      </c>
    </row>
    <row r="323" s="15" customFormat="1">
      <c r="A323" s="15"/>
      <c r="B323" s="271"/>
      <c r="C323" s="272"/>
      <c r="D323" s="239" t="s">
        <v>161</v>
      </c>
      <c r="E323" s="273" t="s">
        <v>1</v>
      </c>
      <c r="F323" s="274" t="s">
        <v>236</v>
      </c>
      <c r="G323" s="272"/>
      <c r="H323" s="275">
        <v>462</v>
      </c>
      <c r="I323" s="276"/>
      <c r="J323" s="272"/>
      <c r="K323" s="272"/>
      <c r="L323" s="277"/>
      <c r="M323" s="278"/>
      <c r="N323" s="279"/>
      <c r="O323" s="279"/>
      <c r="P323" s="279"/>
      <c r="Q323" s="279"/>
      <c r="R323" s="279"/>
      <c r="S323" s="279"/>
      <c r="T323" s="279"/>
      <c r="U323" s="280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1" t="s">
        <v>161</v>
      </c>
      <c r="AU323" s="281" t="s">
        <v>88</v>
      </c>
      <c r="AV323" s="15" t="s">
        <v>172</v>
      </c>
      <c r="AW323" s="15" t="s">
        <v>35</v>
      </c>
      <c r="AX323" s="15" t="s">
        <v>86</v>
      </c>
      <c r="AY323" s="281" t="s">
        <v>151</v>
      </c>
    </row>
    <row r="324" s="2" customFormat="1" ht="24.15" customHeight="1">
      <c r="A324" s="39"/>
      <c r="B324" s="40"/>
      <c r="C324" s="226" t="s">
        <v>650</v>
      </c>
      <c r="D324" s="226" t="s">
        <v>154</v>
      </c>
      <c r="E324" s="227" t="s">
        <v>1432</v>
      </c>
      <c r="F324" s="228" t="s">
        <v>1433</v>
      </c>
      <c r="G324" s="229" t="s">
        <v>320</v>
      </c>
      <c r="H324" s="230">
        <v>4.0300000000000002</v>
      </c>
      <c r="I324" s="231"/>
      <c r="J324" s="232">
        <f>ROUND(I324*H324,2)</f>
        <v>0</v>
      </c>
      <c r="K324" s="228" t="s">
        <v>1</v>
      </c>
      <c r="L324" s="45"/>
      <c r="M324" s="233" t="s">
        <v>1</v>
      </c>
      <c r="N324" s="234" t="s">
        <v>44</v>
      </c>
      <c r="O324" s="92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5">
        <f>S324*H324</f>
        <v>0</v>
      </c>
      <c r="U324" s="236" t="s">
        <v>1</v>
      </c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7" t="s">
        <v>172</v>
      </c>
      <c r="AT324" s="237" t="s">
        <v>154</v>
      </c>
      <c r="AU324" s="237" t="s">
        <v>88</v>
      </c>
      <c r="AY324" s="18" t="s">
        <v>151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8" t="s">
        <v>86</v>
      </c>
      <c r="BK324" s="238">
        <f>ROUND(I324*H324,2)</f>
        <v>0</v>
      </c>
      <c r="BL324" s="18" t="s">
        <v>172</v>
      </c>
      <c r="BM324" s="237" t="s">
        <v>1434</v>
      </c>
    </row>
    <row r="325" s="2" customFormat="1">
      <c r="A325" s="39"/>
      <c r="B325" s="40"/>
      <c r="C325" s="41"/>
      <c r="D325" s="239" t="s">
        <v>160</v>
      </c>
      <c r="E325" s="41"/>
      <c r="F325" s="240" t="s">
        <v>1433</v>
      </c>
      <c r="G325" s="41"/>
      <c r="H325" s="41"/>
      <c r="I325" s="241"/>
      <c r="J325" s="41"/>
      <c r="K325" s="41"/>
      <c r="L325" s="45"/>
      <c r="M325" s="242"/>
      <c r="N325" s="243"/>
      <c r="O325" s="92"/>
      <c r="P325" s="92"/>
      <c r="Q325" s="92"/>
      <c r="R325" s="92"/>
      <c r="S325" s="92"/>
      <c r="T325" s="92"/>
      <c r="U325" s="93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160</v>
      </c>
      <c r="AU325" s="18" t="s">
        <v>88</v>
      </c>
    </row>
    <row r="326" s="2" customFormat="1">
      <c r="A326" s="39"/>
      <c r="B326" s="40"/>
      <c r="C326" s="41"/>
      <c r="D326" s="239" t="s">
        <v>231</v>
      </c>
      <c r="E326" s="41"/>
      <c r="F326" s="270" t="s">
        <v>1435</v>
      </c>
      <c r="G326" s="41"/>
      <c r="H326" s="41"/>
      <c r="I326" s="241"/>
      <c r="J326" s="41"/>
      <c r="K326" s="41"/>
      <c r="L326" s="45"/>
      <c r="M326" s="242"/>
      <c r="N326" s="243"/>
      <c r="O326" s="92"/>
      <c r="P326" s="92"/>
      <c r="Q326" s="92"/>
      <c r="R326" s="92"/>
      <c r="S326" s="92"/>
      <c r="T326" s="92"/>
      <c r="U326" s="93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231</v>
      </c>
      <c r="AU326" s="18" t="s">
        <v>88</v>
      </c>
    </row>
    <row r="327" s="13" customFormat="1">
      <c r="A327" s="13"/>
      <c r="B327" s="244"/>
      <c r="C327" s="245"/>
      <c r="D327" s="239" t="s">
        <v>161</v>
      </c>
      <c r="E327" s="246" t="s">
        <v>1</v>
      </c>
      <c r="F327" s="247" t="s">
        <v>1436</v>
      </c>
      <c r="G327" s="245"/>
      <c r="H327" s="248">
        <v>4.0300000000000002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2"/>
      <c r="U327" s="25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161</v>
      </c>
      <c r="AU327" s="254" t="s">
        <v>88</v>
      </c>
      <c r="AV327" s="13" t="s">
        <v>88</v>
      </c>
      <c r="AW327" s="13" t="s">
        <v>35</v>
      </c>
      <c r="AX327" s="13" t="s">
        <v>86</v>
      </c>
      <c r="AY327" s="254" t="s">
        <v>151</v>
      </c>
    </row>
    <row r="328" s="2" customFormat="1" ht="21.75" customHeight="1">
      <c r="A328" s="39"/>
      <c r="B328" s="40"/>
      <c r="C328" s="226" t="s">
        <v>656</v>
      </c>
      <c r="D328" s="226" t="s">
        <v>154</v>
      </c>
      <c r="E328" s="227" t="s">
        <v>1437</v>
      </c>
      <c r="F328" s="228" t="s">
        <v>1438</v>
      </c>
      <c r="G328" s="229" t="s">
        <v>582</v>
      </c>
      <c r="H328" s="230">
        <v>462</v>
      </c>
      <c r="I328" s="231"/>
      <c r="J328" s="232">
        <f>ROUND(I328*H328,2)</f>
        <v>0</v>
      </c>
      <c r="K328" s="228" t="s">
        <v>1</v>
      </c>
      <c r="L328" s="45"/>
      <c r="M328" s="233" t="s">
        <v>1</v>
      </c>
      <c r="N328" s="234" t="s">
        <v>44</v>
      </c>
      <c r="O328" s="92"/>
      <c r="P328" s="235">
        <f>O328*H328</f>
        <v>0</v>
      </c>
      <c r="Q328" s="235">
        <v>6.9999999999999994E-05</v>
      </c>
      <c r="R328" s="235">
        <f>Q328*H328</f>
        <v>0.032339999999999994</v>
      </c>
      <c r="S328" s="235">
        <v>0</v>
      </c>
      <c r="T328" s="235">
        <f>S328*H328</f>
        <v>0</v>
      </c>
      <c r="U328" s="236" t="s">
        <v>1</v>
      </c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7" t="s">
        <v>641</v>
      </c>
      <c r="AT328" s="237" t="s">
        <v>154</v>
      </c>
      <c r="AU328" s="237" t="s">
        <v>88</v>
      </c>
      <c r="AY328" s="18" t="s">
        <v>151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8" t="s">
        <v>86</v>
      </c>
      <c r="BK328" s="238">
        <f>ROUND(I328*H328,2)</f>
        <v>0</v>
      </c>
      <c r="BL328" s="18" t="s">
        <v>641</v>
      </c>
      <c r="BM328" s="237" t="s">
        <v>1439</v>
      </c>
    </row>
    <row r="329" s="2" customFormat="1">
      <c r="A329" s="39"/>
      <c r="B329" s="40"/>
      <c r="C329" s="41"/>
      <c r="D329" s="239" t="s">
        <v>160</v>
      </c>
      <c r="E329" s="41"/>
      <c r="F329" s="240" t="s">
        <v>1438</v>
      </c>
      <c r="G329" s="41"/>
      <c r="H329" s="41"/>
      <c r="I329" s="241"/>
      <c r="J329" s="41"/>
      <c r="K329" s="41"/>
      <c r="L329" s="45"/>
      <c r="M329" s="242"/>
      <c r="N329" s="243"/>
      <c r="O329" s="92"/>
      <c r="P329" s="92"/>
      <c r="Q329" s="92"/>
      <c r="R329" s="92"/>
      <c r="S329" s="92"/>
      <c r="T329" s="92"/>
      <c r="U329" s="93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160</v>
      </c>
      <c r="AU329" s="18" t="s">
        <v>88</v>
      </c>
    </row>
    <row r="330" s="2" customFormat="1" ht="21.75" customHeight="1">
      <c r="A330" s="39"/>
      <c r="B330" s="40"/>
      <c r="C330" s="226" t="s">
        <v>660</v>
      </c>
      <c r="D330" s="226" t="s">
        <v>154</v>
      </c>
      <c r="E330" s="227" t="s">
        <v>1440</v>
      </c>
      <c r="F330" s="228" t="s">
        <v>1441</v>
      </c>
      <c r="G330" s="229" t="s">
        <v>582</v>
      </c>
      <c r="H330" s="230">
        <v>43</v>
      </c>
      <c r="I330" s="231"/>
      <c r="J330" s="232">
        <f>ROUND(I330*H330,2)</f>
        <v>0</v>
      </c>
      <c r="K330" s="228" t="s">
        <v>1</v>
      </c>
      <c r="L330" s="45"/>
      <c r="M330" s="233" t="s">
        <v>1</v>
      </c>
      <c r="N330" s="234" t="s">
        <v>44</v>
      </c>
      <c r="O330" s="92"/>
      <c r="P330" s="235">
        <f>O330*H330</f>
        <v>0</v>
      </c>
      <c r="Q330" s="235">
        <v>9.0000000000000006E-05</v>
      </c>
      <c r="R330" s="235">
        <f>Q330*H330</f>
        <v>0.0038700000000000002</v>
      </c>
      <c r="S330" s="235">
        <v>0</v>
      </c>
      <c r="T330" s="235">
        <f>S330*H330</f>
        <v>0</v>
      </c>
      <c r="U330" s="236" t="s">
        <v>1</v>
      </c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7" t="s">
        <v>641</v>
      </c>
      <c r="AT330" s="237" t="s">
        <v>154</v>
      </c>
      <c r="AU330" s="237" t="s">
        <v>88</v>
      </c>
      <c r="AY330" s="18" t="s">
        <v>151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8" t="s">
        <v>86</v>
      </c>
      <c r="BK330" s="238">
        <f>ROUND(I330*H330,2)</f>
        <v>0</v>
      </c>
      <c r="BL330" s="18" t="s">
        <v>641</v>
      </c>
      <c r="BM330" s="237" t="s">
        <v>1442</v>
      </c>
    </row>
    <row r="331" s="2" customFormat="1">
      <c r="A331" s="39"/>
      <c r="B331" s="40"/>
      <c r="C331" s="41"/>
      <c r="D331" s="239" t="s">
        <v>160</v>
      </c>
      <c r="E331" s="41"/>
      <c r="F331" s="240" t="s">
        <v>1441</v>
      </c>
      <c r="G331" s="41"/>
      <c r="H331" s="41"/>
      <c r="I331" s="241"/>
      <c r="J331" s="41"/>
      <c r="K331" s="41"/>
      <c r="L331" s="45"/>
      <c r="M331" s="242"/>
      <c r="N331" s="243"/>
      <c r="O331" s="92"/>
      <c r="P331" s="92"/>
      <c r="Q331" s="92"/>
      <c r="R331" s="92"/>
      <c r="S331" s="92"/>
      <c r="T331" s="92"/>
      <c r="U331" s="93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160</v>
      </c>
      <c r="AU331" s="18" t="s">
        <v>88</v>
      </c>
    </row>
    <row r="332" s="2" customFormat="1" ht="33" customHeight="1">
      <c r="A332" s="39"/>
      <c r="B332" s="40"/>
      <c r="C332" s="226" t="s">
        <v>665</v>
      </c>
      <c r="D332" s="226" t="s">
        <v>154</v>
      </c>
      <c r="E332" s="227" t="s">
        <v>1443</v>
      </c>
      <c r="F332" s="228" t="s">
        <v>1444</v>
      </c>
      <c r="G332" s="229" t="s">
        <v>582</v>
      </c>
      <c r="H332" s="230">
        <v>48</v>
      </c>
      <c r="I332" s="231"/>
      <c r="J332" s="232">
        <f>ROUND(I332*H332,2)</f>
        <v>0</v>
      </c>
      <c r="K332" s="228" t="s">
        <v>1</v>
      </c>
      <c r="L332" s="45"/>
      <c r="M332" s="233" t="s">
        <v>1</v>
      </c>
      <c r="N332" s="234" t="s">
        <v>44</v>
      </c>
      <c r="O332" s="92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5">
        <f>S332*H332</f>
        <v>0</v>
      </c>
      <c r="U332" s="236" t="s">
        <v>1</v>
      </c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7" t="s">
        <v>172</v>
      </c>
      <c r="AT332" s="237" t="s">
        <v>154</v>
      </c>
      <c r="AU332" s="237" t="s">
        <v>88</v>
      </c>
      <c r="AY332" s="18" t="s">
        <v>151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8" t="s">
        <v>86</v>
      </c>
      <c r="BK332" s="238">
        <f>ROUND(I332*H332,2)</f>
        <v>0</v>
      </c>
      <c r="BL332" s="18" t="s">
        <v>172</v>
      </c>
      <c r="BM332" s="237" t="s">
        <v>1445</v>
      </c>
    </row>
    <row r="333" s="2" customFormat="1">
      <c r="A333" s="39"/>
      <c r="B333" s="40"/>
      <c r="C333" s="41"/>
      <c r="D333" s="239" t="s">
        <v>160</v>
      </c>
      <c r="E333" s="41"/>
      <c r="F333" s="240" t="s">
        <v>1444</v>
      </c>
      <c r="G333" s="41"/>
      <c r="H333" s="41"/>
      <c r="I333" s="241"/>
      <c r="J333" s="41"/>
      <c r="K333" s="41"/>
      <c r="L333" s="45"/>
      <c r="M333" s="242"/>
      <c r="N333" s="243"/>
      <c r="O333" s="92"/>
      <c r="P333" s="92"/>
      <c r="Q333" s="92"/>
      <c r="R333" s="92"/>
      <c r="S333" s="92"/>
      <c r="T333" s="92"/>
      <c r="U333" s="93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160</v>
      </c>
      <c r="AU333" s="18" t="s">
        <v>88</v>
      </c>
    </row>
    <row r="334" s="2" customFormat="1" ht="16.5" customHeight="1">
      <c r="A334" s="39"/>
      <c r="B334" s="40"/>
      <c r="C334" s="293" t="s">
        <v>670</v>
      </c>
      <c r="D334" s="293" t="s">
        <v>382</v>
      </c>
      <c r="E334" s="294" t="s">
        <v>1446</v>
      </c>
      <c r="F334" s="295" t="s">
        <v>1447</v>
      </c>
      <c r="G334" s="296" t="s">
        <v>582</v>
      </c>
      <c r="H334" s="297">
        <v>49.439999999999998</v>
      </c>
      <c r="I334" s="298"/>
      <c r="J334" s="299">
        <f>ROUND(I334*H334,2)</f>
        <v>0</v>
      </c>
      <c r="K334" s="295" t="s">
        <v>1</v>
      </c>
      <c r="L334" s="300"/>
      <c r="M334" s="301" t="s">
        <v>1</v>
      </c>
      <c r="N334" s="302" t="s">
        <v>44</v>
      </c>
      <c r="O334" s="92"/>
      <c r="P334" s="235">
        <f>O334*H334</f>
        <v>0</v>
      </c>
      <c r="Q334" s="235">
        <v>0.0020400000000000001</v>
      </c>
      <c r="R334" s="235">
        <f>Q334*H334</f>
        <v>0.10085760000000001</v>
      </c>
      <c r="S334" s="235">
        <v>0</v>
      </c>
      <c r="T334" s="235">
        <f>S334*H334</f>
        <v>0</v>
      </c>
      <c r="U334" s="236" t="s">
        <v>1</v>
      </c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7" t="s">
        <v>287</v>
      </c>
      <c r="AT334" s="237" t="s">
        <v>382</v>
      </c>
      <c r="AU334" s="237" t="s">
        <v>88</v>
      </c>
      <c r="AY334" s="18" t="s">
        <v>151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8" t="s">
        <v>86</v>
      </c>
      <c r="BK334" s="238">
        <f>ROUND(I334*H334,2)</f>
        <v>0</v>
      </c>
      <c r="BL334" s="18" t="s">
        <v>172</v>
      </c>
      <c r="BM334" s="237" t="s">
        <v>1448</v>
      </c>
    </row>
    <row r="335" s="2" customFormat="1">
      <c r="A335" s="39"/>
      <c r="B335" s="40"/>
      <c r="C335" s="41"/>
      <c r="D335" s="239" t="s">
        <v>160</v>
      </c>
      <c r="E335" s="41"/>
      <c r="F335" s="240" t="s">
        <v>1447</v>
      </c>
      <c r="G335" s="41"/>
      <c r="H335" s="41"/>
      <c r="I335" s="241"/>
      <c r="J335" s="41"/>
      <c r="K335" s="41"/>
      <c r="L335" s="45"/>
      <c r="M335" s="242"/>
      <c r="N335" s="243"/>
      <c r="O335" s="92"/>
      <c r="P335" s="92"/>
      <c r="Q335" s="92"/>
      <c r="R335" s="92"/>
      <c r="S335" s="92"/>
      <c r="T335" s="92"/>
      <c r="U335" s="93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160</v>
      </c>
      <c r="AU335" s="18" t="s">
        <v>88</v>
      </c>
    </row>
    <row r="336" s="13" customFormat="1">
      <c r="A336" s="13"/>
      <c r="B336" s="244"/>
      <c r="C336" s="245"/>
      <c r="D336" s="239" t="s">
        <v>161</v>
      </c>
      <c r="E336" s="246" t="s">
        <v>1</v>
      </c>
      <c r="F336" s="247" t="s">
        <v>1449</v>
      </c>
      <c r="G336" s="245"/>
      <c r="H336" s="248">
        <v>49.439999999999998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2"/>
      <c r="U336" s="25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161</v>
      </c>
      <c r="AU336" s="254" t="s">
        <v>88</v>
      </c>
      <c r="AV336" s="13" t="s">
        <v>88</v>
      </c>
      <c r="AW336" s="13" t="s">
        <v>35</v>
      </c>
      <c r="AX336" s="13" t="s">
        <v>86</v>
      </c>
      <c r="AY336" s="254" t="s">
        <v>151</v>
      </c>
    </row>
    <row r="337" s="2" customFormat="1" ht="33" customHeight="1">
      <c r="A337" s="39"/>
      <c r="B337" s="40"/>
      <c r="C337" s="226" t="s">
        <v>675</v>
      </c>
      <c r="D337" s="226" t="s">
        <v>154</v>
      </c>
      <c r="E337" s="227" t="s">
        <v>1450</v>
      </c>
      <c r="F337" s="228" t="s">
        <v>1451</v>
      </c>
      <c r="G337" s="229" t="s">
        <v>582</v>
      </c>
      <c r="H337" s="230">
        <v>10</v>
      </c>
      <c r="I337" s="231"/>
      <c r="J337" s="232">
        <f>ROUND(I337*H337,2)</f>
        <v>0</v>
      </c>
      <c r="K337" s="228" t="s">
        <v>1</v>
      </c>
      <c r="L337" s="45"/>
      <c r="M337" s="233" t="s">
        <v>1</v>
      </c>
      <c r="N337" s="234" t="s">
        <v>44</v>
      </c>
      <c r="O337" s="92"/>
      <c r="P337" s="235">
        <f>O337*H337</f>
        <v>0</v>
      </c>
      <c r="Q337" s="235">
        <v>0</v>
      </c>
      <c r="R337" s="235">
        <f>Q337*H337</f>
        <v>0</v>
      </c>
      <c r="S337" s="235">
        <v>0</v>
      </c>
      <c r="T337" s="235">
        <f>S337*H337</f>
        <v>0</v>
      </c>
      <c r="U337" s="236" t="s">
        <v>1</v>
      </c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7" t="s">
        <v>641</v>
      </c>
      <c r="AT337" s="237" t="s">
        <v>154</v>
      </c>
      <c r="AU337" s="237" t="s">
        <v>88</v>
      </c>
      <c r="AY337" s="18" t="s">
        <v>151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8" t="s">
        <v>86</v>
      </c>
      <c r="BK337" s="238">
        <f>ROUND(I337*H337,2)</f>
        <v>0</v>
      </c>
      <c r="BL337" s="18" t="s">
        <v>641</v>
      </c>
      <c r="BM337" s="237" t="s">
        <v>1452</v>
      </c>
    </row>
    <row r="338" s="2" customFormat="1">
      <c r="A338" s="39"/>
      <c r="B338" s="40"/>
      <c r="C338" s="41"/>
      <c r="D338" s="239" t="s">
        <v>160</v>
      </c>
      <c r="E338" s="41"/>
      <c r="F338" s="240" t="s">
        <v>1451</v>
      </c>
      <c r="G338" s="41"/>
      <c r="H338" s="41"/>
      <c r="I338" s="241"/>
      <c r="J338" s="41"/>
      <c r="K338" s="41"/>
      <c r="L338" s="45"/>
      <c r="M338" s="242"/>
      <c r="N338" s="243"/>
      <c r="O338" s="92"/>
      <c r="P338" s="92"/>
      <c r="Q338" s="92"/>
      <c r="R338" s="92"/>
      <c r="S338" s="92"/>
      <c r="T338" s="92"/>
      <c r="U338" s="93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160</v>
      </c>
      <c r="AU338" s="18" t="s">
        <v>88</v>
      </c>
    </row>
    <row r="339" s="2" customFormat="1">
      <c r="A339" s="39"/>
      <c r="B339" s="40"/>
      <c r="C339" s="41"/>
      <c r="D339" s="239" t="s">
        <v>231</v>
      </c>
      <c r="E339" s="41"/>
      <c r="F339" s="270" t="s">
        <v>1453</v>
      </c>
      <c r="G339" s="41"/>
      <c r="H339" s="41"/>
      <c r="I339" s="241"/>
      <c r="J339" s="41"/>
      <c r="K339" s="41"/>
      <c r="L339" s="45"/>
      <c r="M339" s="242"/>
      <c r="N339" s="243"/>
      <c r="O339" s="92"/>
      <c r="P339" s="92"/>
      <c r="Q339" s="92"/>
      <c r="R339" s="92"/>
      <c r="S339" s="92"/>
      <c r="T339" s="92"/>
      <c r="U339" s="93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231</v>
      </c>
      <c r="AU339" s="18" t="s">
        <v>88</v>
      </c>
    </row>
    <row r="340" s="2" customFormat="1" ht="24.15" customHeight="1">
      <c r="A340" s="39"/>
      <c r="B340" s="40"/>
      <c r="C340" s="293" t="s">
        <v>680</v>
      </c>
      <c r="D340" s="293" t="s">
        <v>382</v>
      </c>
      <c r="E340" s="294" t="s">
        <v>1454</v>
      </c>
      <c r="F340" s="295" t="s">
        <v>1455</v>
      </c>
      <c r="G340" s="296" t="s">
        <v>582</v>
      </c>
      <c r="H340" s="297">
        <v>10</v>
      </c>
      <c r="I340" s="298"/>
      <c r="J340" s="299">
        <f>ROUND(I340*H340,2)</f>
        <v>0</v>
      </c>
      <c r="K340" s="295" t="s">
        <v>1</v>
      </c>
      <c r="L340" s="300"/>
      <c r="M340" s="301" t="s">
        <v>1</v>
      </c>
      <c r="N340" s="302" t="s">
        <v>44</v>
      </c>
      <c r="O340" s="92"/>
      <c r="P340" s="235">
        <f>O340*H340</f>
        <v>0</v>
      </c>
      <c r="Q340" s="235">
        <v>0.031</v>
      </c>
      <c r="R340" s="235">
        <f>Q340*H340</f>
        <v>0.31</v>
      </c>
      <c r="S340" s="235">
        <v>0</v>
      </c>
      <c r="T340" s="235">
        <f>S340*H340</f>
        <v>0</v>
      </c>
      <c r="U340" s="236" t="s">
        <v>1</v>
      </c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7" t="s">
        <v>1241</v>
      </c>
      <c r="AT340" s="237" t="s">
        <v>382</v>
      </c>
      <c r="AU340" s="237" t="s">
        <v>88</v>
      </c>
      <c r="AY340" s="18" t="s">
        <v>151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8" t="s">
        <v>86</v>
      </c>
      <c r="BK340" s="238">
        <f>ROUND(I340*H340,2)</f>
        <v>0</v>
      </c>
      <c r="BL340" s="18" t="s">
        <v>1241</v>
      </c>
      <c r="BM340" s="237" t="s">
        <v>1456</v>
      </c>
    </row>
    <row r="341" s="2" customFormat="1">
      <c r="A341" s="39"/>
      <c r="B341" s="40"/>
      <c r="C341" s="41"/>
      <c r="D341" s="239" t="s">
        <v>160</v>
      </c>
      <c r="E341" s="41"/>
      <c r="F341" s="240" t="s">
        <v>1455</v>
      </c>
      <c r="G341" s="41"/>
      <c r="H341" s="41"/>
      <c r="I341" s="241"/>
      <c r="J341" s="41"/>
      <c r="K341" s="41"/>
      <c r="L341" s="45"/>
      <c r="M341" s="242"/>
      <c r="N341" s="243"/>
      <c r="O341" s="92"/>
      <c r="P341" s="92"/>
      <c r="Q341" s="92"/>
      <c r="R341" s="92"/>
      <c r="S341" s="92"/>
      <c r="T341" s="92"/>
      <c r="U341" s="93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160</v>
      </c>
      <c r="AU341" s="18" t="s">
        <v>88</v>
      </c>
    </row>
    <row r="342" s="2" customFormat="1" ht="24.15" customHeight="1">
      <c r="A342" s="39"/>
      <c r="B342" s="40"/>
      <c r="C342" s="226" t="s">
        <v>684</v>
      </c>
      <c r="D342" s="226" t="s">
        <v>154</v>
      </c>
      <c r="E342" s="227" t="s">
        <v>1457</v>
      </c>
      <c r="F342" s="228" t="s">
        <v>1458</v>
      </c>
      <c r="G342" s="229" t="s">
        <v>582</v>
      </c>
      <c r="H342" s="230">
        <v>45</v>
      </c>
      <c r="I342" s="231"/>
      <c r="J342" s="232">
        <f>ROUND(I342*H342,2)</f>
        <v>0</v>
      </c>
      <c r="K342" s="228" t="s">
        <v>1</v>
      </c>
      <c r="L342" s="45"/>
      <c r="M342" s="233" t="s">
        <v>1</v>
      </c>
      <c r="N342" s="234" t="s">
        <v>44</v>
      </c>
      <c r="O342" s="92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5">
        <f>S342*H342</f>
        <v>0</v>
      </c>
      <c r="U342" s="236" t="s">
        <v>1</v>
      </c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7" t="s">
        <v>641</v>
      </c>
      <c r="AT342" s="237" t="s">
        <v>154</v>
      </c>
      <c r="AU342" s="237" t="s">
        <v>88</v>
      </c>
      <c r="AY342" s="18" t="s">
        <v>151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8" t="s">
        <v>86</v>
      </c>
      <c r="BK342" s="238">
        <f>ROUND(I342*H342,2)</f>
        <v>0</v>
      </c>
      <c r="BL342" s="18" t="s">
        <v>641</v>
      </c>
      <c r="BM342" s="237" t="s">
        <v>1459</v>
      </c>
    </row>
    <row r="343" s="2" customFormat="1">
      <c r="A343" s="39"/>
      <c r="B343" s="40"/>
      <c r="C343" s="41"/>
      <c r="D343" s="239" t="s">
        <v>160</v>
      </c>
      <c r="E343" s="41"/>
      <c r="F343" s="240" t="s">
        <v>1458</v>
      </c>
      <c r="G343" s="41"/>
      <c r="H343" s="41"/>
      <c r="I343" s="241"/>
      <c r="J343" s="41"/>
      <c r="K343" s="41"/>
      <c r="L343" s="45"/>
      <c r="M343" s="242"/>
      <c r="N343" s="243"/>
      <c r="O343" s="92"/>
      <c r="P343" s="92"/>
      <c r="Q343" s="92"/>
      <c r="R343" s="92"/>
      <c r="S343" s="92"/>
      <c r="T343" s="92"/>
      <c r="U343" s="93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160</v>
      </c>
      <c r="AU343" s="18" t="s">
        <v>88</v>
      </c>
    </row>
    <row r="344" s="2" customFormat="1" ht="24.15" customHeight="1">
      <c r="A344" s="39"/>
      <c r="B344" s="40"/>
      <c r="C344" s="293" t="s">
        <v>688</v>
      </c>
      <c r="D344" s="293" t="s">
        <v>382</v>
      </c>
      <c r="E344" s="294" t="s">
        <v>1460</v>
      </c>
      <c r="F344" s="295" t="s">
        <v>1461</v>
      </c>
      <c r="G344" s="296" t="s">
        <v>582</v>
      </c>
      <c r="H344" s="297">
        <v>47.25</v>
      </c>
      <c r="I344" s="298"/>
      <c r="J344" s="299">
        <f>ROUND(I344*H344,2)</f>
        <v>0</v>
      </c>
      <c r="K344" s="295" t="s">
        <v>1</v>
      </c>
      <c r="L344" s="300"/>
      <c r="M344" s="301" t="s">
        <v>1</v>
      </c>
      <c r="N344" s="302" t="s">
        <v>44</v>
      </c>
      <c r="O344" s="92"/>
      <c r="P344" s="235">
        <f>O344*H344</f>
        <v>0</v>
      </c>
      <c r="Q344" s="235">
        <v>0.00027</v>
      </c>
      <c r="R344" s="235">
        <f>Q344*H344</f>
        <v>0.0127575</v>
      </c>
      <c r="S344" s="235">
        <v>0</v>
      </c>
      <c r="T344" s="235">
        <f>S344*H344</f>
        <v>0</v>
      </c>
      <c r="U344" s="236" t="s">
        <v>1</v>
      </c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7" t="s">
        <v>1241</v>
      </c>
      <c r="AT344" s="237" t="s">
        <v>382</v>
      </c>
      <c r="AU344" s="237" t="s">
        <v>88</v>
      </c>
      <c r="AY344" s="18" t="s">
        <v>151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8" t="s">
        <v>86</v>
      </c>
      <c r="BK344" s="238">
        <f>ROUND(I344*H344,2)</f>
        <v>0</v>
      </c>
      <c r="BL344" s="18" t="s">
        <v>1241</v>
      </c>
      <c r="BM344" s="237" t="s">
        <v>1462</v>
      </c>
    </row>
    <row r="345" s="2" customFormat="1">
      <c r="A345" s="39"/>
      <c r="B345" s="40"/>
      <c r="C345" s="41"/>
      <c r="D345" s="239" t="s">
        <v>160</v>
      </c>
      <c r="E345" s="41"/>
      <c r="F345" s="240" t="s">
        <v>1461</v>
      </c>
      <c r="G345" s="41"/>
      <c r="H345" s="41"/>
      <c r="I345" s="241"/>
      <c r="J345" s="41"/>
      <c r="K345" s="41"/>
      <c r="L345" s="45"/>
      <c r="M345" s="242"/>
      <c r="N345" s="243"/>
      <c r="O345" s="92"/>
      <c r="P345" s="92"/>
      <c r="Q345" s="92"/>
      <c r="R345" s="92"/>
      <c r="S345" s="92"/>
      <c r="T345" s="92"/>
      <c r="U345" s="93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160</v>
      </c>
      <c r="AU345" s="18" t="s">
        <v>88</v>
      </c>
    </row>
    <row r="346" s="13" customFormat="1">
      <c r="A346" s="13"/>
      <c r="B346" s="244"/>
      <c r="C346" s="245"/>
      <c r="D346" s="239" t="s">
        <v>161</v>
      </c>
      <c r="E346" s="246" t="s">
        <v>1</v>
      </c>
      <c r="F346" s="247" t="s">
        <v>1463</v>
      </c>
      <c r="G346" s="245"/>
      <c r="H346" s="248">
        <v>47.25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2"/>
      <c r="U346" s="25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161</v>
      </c>
      <c r="AU346" s="254" t="s">
        <v>88</v>
      </c>
      <c r="AV346" s="13" t="s">
        <v>88</v>
      </c>
      <c r="AW346" s="13" t="s">
        <v>35</v>
      </c>
      <c r="AX346" s="13" t="s">
        <v>86</v>
      </c>
      <c r="AY346" s="254" t="s">
        <v>151</v>
      </c>
    </row>
    <row r="347" s="2" customFormat="1" ht="24.15" customHeight="1">
      <c r="A347" s="39"/>
      <c r="B347" s="40"/>
      <c r="C347" s="226" t="s">
        <v>692</v>
      </c>
      <c r="D347" s="226" t="s">
        <v>154</v>
      </c>
      <c r="E347" s="227" t="s">
        <v>1464</v>
      </c>
      <c r="F347" s="228" t="s">
        <v>1465</v>
      </c>
      <c r="G347" s="229" t="s">
        <v>582</v>
      </c>
      <c r="H347" s="230">
        <v>650</v>
      </c>
      <c r="I347" s="231"/>
      <c r="J347" s="232">
        <f>ROUND(I347*H347,2)</f>
        <v>0</v>
      </c>
      <c r="K347" s="228" t="s">
        <v>1</v>
      </c>
      <c r="L347" s="45"/>
      <c r="M347" s="233" t="s">
        <v>1</v>
      </c>
      <c r="N347" s="234" t="s">
        <v>44</v>
      </c>
      <c r="O347" s="92"/>
      <c r="P347" s="235">
        <f>O347*H347</f>
        <v>0</v>
      </c>
      <c r="Q347" s="235">
        <v>0</v>
      </c>
      <c r="R347" s="235">
        <f>Q347*H347</f>
        <v>0</v>
      </c>
      <c r="S347" s="235">
        <v>0</v>
      </c>
      <c r="T347" s="235">
        <f>S347*H347</f>
        <v>0</v>
      </c>
      <c r="U347" s="236" t="s">
        <v>1</v>
      </c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7" t="s">
        <v>641</v>
      </c>
      <c r="AT347" s="237" t="s">
        <v>154</v>
      </c>
      <c r="AU347" s="237" t="s">
        <v>88</v>
      </c>
      <c r="AY347" s="18" t="s">
        <v>151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8" t="s">
        <v>86</v>
      </c>
      <c r="BK347" s="238">
        <f>ROUND(I347*H347,2)</f>
        <v>0</v>
      </c>
      <c r="BL347" s="18" t="s">
        <v>641</v>
      </c>
      <c r="BM347" s="237" t="s">
        <v>1466</v>
      </c>
    </row>
    <row r="348" s="2" customFormat="1">
      <c r="A348" s="39"/>
      <c r="B348" s="40"/>
      <c r="C348" s="41"/>
      <c r="D348" s="239" t="s">
        <v>160</v>
      </c>
      <c r="E348" s="41"/>
      <c r="F348" s="240" t="s">
        <v>1465</v>
      </c>
      <c r="G348" s="41"/>
      <c r="H348" s="41"/>
      <c r="I348" s="241"/>
      <c r="J348" s="41"/>
      <c r="K348" s="41"/>
      <c r="L348" s="45"/>
      <c r="M348" s="242"/>
      <c r="N348" s="243"/>
      <c r="O348" s="92"/>
      <c r="P348" s="92"/>
      <c r="Q348" s="92"/>
      <c r="R348" s="92"/>
      <c r="S348" s="92"/>
      <c r="T348" s="92"/>
      <c r="U348" s="93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160</v>
      </c>
      <c r="AU348" s="18" t="s">
        <v>88</v>
      </c>
    </row>
    <row r="349" s="2" customFormat="1" ht="24.15" customHeight="1">
      <c r="A349" s="39"/>
      <c r="B349" s="40"/>
      <c r="C349" s="293" t="s">
        <v>696</v>
      </c>
      <c r="D349" s="293" t="s">
        <v>382</v>
      </c>
      <c r="E349" s="294" t="s">
        <v>1467</v>
      </c>
      <c r="F349" s="295" t="s">
        <v>1468</v>
      </c>
      <c r="G349" s="296" t="s">
        <v>582</v>
      </c>
      <c r="H349" s="297">
        <v>682.5</v>
      </c>
      <c r="I349" s="298"/>
      <c r="J349" s="299">
        <f>ROUND(I349*H349,2)</f>
        <v>0</v>
      </c>
      <c r="K349" s="295" t="s">
        <v>1</v>
      </c>
      <c r="L349" s="300"/>
      <c r="M349" s="301" t="s">
        <v>1</v>
      </c>
      <c r="N349" s="302" t="s">
        <v>44</v>
      </c>
      <c r="O349" s="92"/>
      <c r="P349" s="235">
        <f>O349*H349</f>
        <v>0</v>
      </c>
      <c r="Q349" s="235">
        <v>0.00042999999999999999</v>
      </c>
      <c r="R349" s="235">
        <f>Q349*H349</f>
        <v>0.29347499999999999</v>
      </c>
      <c r="S349" s="235">
        <v>0</v>
      </c>
      <c r="T349" s="235">
        <f>S349*H349</f>
        <v>0</v>
      </c>
      <c r="U349" s="236" t="s">
        <v>1</v>
      </c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7" t="s">
        <v>1241</v>
      </c>
      <c r="AT349" s="237" t="s">
        <v>382</v>
      </c>
      <c r="AU349" s="237" t="s">
        <v>88</v>
      </c>
      <c r="AY349" s="18" t="s">
        <v>151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8" t="s">
        <v>86</v>
      </c>
      <c r="BK349" s="238">
        <f>ROUND(I349*H349,2)</f>
        <v>0</v>
      </c>
      <c r="BL349" s="18" t="s">
        <v>1241</v>
      </c>
      <c r="BM349" s="237" t="s">
        <v>1469</v>
      </c>
    </row>
    <row r="350" s="2" customFormat="1">
      <c r="A350" s="39"/>
      <c r="B350" s="40"/>
      <c r="C350" s="41"/>
      <c r="D350" s="239" t="s">
        <v>160</v>
      </c>
      <c r="E350" s="41"/>
      <c r="F350" s="240" t="s">
        <v>1468</v>
      </c>
      <c r="G350" s="41"/>
      <c r="H350" s="41"/>
      <c r="I350" s="241"/>
      <c r="J350" s="41"/>
      <c r="K350" s="41"/>
      <c r="L350" s="45"/>
      <c r="M350" s="242"/>
      <c r="N350" s="243"/>
      <c r="O350" s="92"/>
      <c r="P350" s="92"/>
      <c r="Q350" s="92"/>
      <c r="R350" s="92"/>
      <c r="S350" s="92"/>
      <c r="T350" s="92"/>
      <c r="U350" s="93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160</v>
      </c>
      <c r="AU350" s="18" t="s">
        <v>88</v>
      </c>
    </row>
    <row r="351" s="13" customFormat="1">
      <c r="A351" s="13"/>
      <c r="B351" s="244"/>
      <c r="C351" s="245"/>
      <c r="D351" s="239" t="s">
        <v>161</v>
      </c>
      <c r="E351" s="246" t="s">
        <v>1</v>
      </c>
      <c r="F351" s="247" t="s">
        <v>1470</v>
      </c>
      <c r="G351" s="245"/>
      <c r="H351" s="248">
        <v>682.5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2"/>
      <c r="U351" s="25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4" t="s">
        <v>161</v>
      </c>
      <c r="AU351" s="254" t="s">
        <v>88</v>
      </c>
      <c r="AV351" s="13" t="s">
        <v>88</v>
      </c>
      <c r="AW351" s="13" t="s">
        <v>35</v>
      </c>
      <c r="AX351" s="13" t="s">
        <v>86</v>
      </c>
      <c r="AY351" s="254" t="s">
        <v>151</v>
      </c>
    </row>
    <row r="352" s="2" customFormat="1" ht="24.15" customHeight="1">
      <c r="A352" s="39"/>
      <c r="B352" s="40"/>
      <c r="C352" s="226" t="s">
        <v>702</v>
      </c>
      <c r="D352" s="226" t="s">
        <v>154</v>
      </c>
      <c r="E352" s="227" t="s">
        <v>1471</v>
      </c>
      <c r="F352" s="228" t="s">
        <v>1472</v>
      </c>
      <c r="G352" s="229" t="s">
        <v>582</v>
      </c>
      <c r="H352" s="230">
        <v>48</v>
      </c>
      <c r="I352" s="231"/>
      <c r="J352" s="232">
        <f>ROUND(I352*H352,2)</f>
        <v>0</v>
      </c>
      <c r="K352" s="228" t="s">
        <v>1</v>
      </c>
      <c r="L352" s="45"/>
      <c r="M352" s="233" t="s">
        <v>1</v>
      </c>
      <c r="N352" s="234" t="s">
        <v>44</v>
      </c>
      <c r="O352" s="92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5">
        <f>S352*H352</f>
        <v>0</v>
      </c>
      <c r="U352" s="236" t="s">
        <v>1</v>
      </c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7" t="s">
        <v>641</v>
      </c>
      <c r="AT352" s="237" t="s">
        <v>154</v>
      </c>
      <c r="AU352" s="237" t="s">
        <v>88</v>
      </c>
      <c r="AY352" s="18" t="s">
        <v>151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8" t="s">
        <v>86</v>
      </c>
      <c r="BK352" s="238">
        <f>ROUND(I352*H352,2)</f>
        <v>0</v>
      </c>
      <c r="BL352" s="18" t="s">
        <v>641</v>
      </c>
      <c r="BM352" s="237" t="s">
        <v>1473</v>
      </c>
    </row>
    <row r="353" s="2" customFormat="1">
      <c r="A353" s="39"/>
      <c r="B353" s="40"/>
      <c r="C353" s="41"/>
      <c r="D353" s="239" t="s">
        <v>160</v>
      </c>
      <c r="E353" s="41"/>
      <c r="F353" s="240" t="s">
        <v>1472</v>
      </c>
      <c r="G353" s="41"/>
      <c r="H353" s="41"/>
      <c r="I353" s="241"/>
      <c r="J353" s="41"/>
      <c r="K353" s="41"/>
      <c r="L353" s="45"/>
      <c r="M353" s="242"/>
      <c r="N353" s="243"/>
      <c r="O353" s="92"/>
      <c r="P353" s="92"/>
      <c r="Q353" s="92"/>
      <c r="R353" s="92"/>
      <c r="S353" s="92"/>
      <c r="T353" s="92"/>
      <c r="U353" s="93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160</v>
      </c>
      <c r="AU353" s="18" t="s">
        <v>88</v>
      </c>
    </row>
    <row r="354" s="2" customFormat="1" ht="24.15" customHeight="1">
      <c r="A354" s="39"/>
      <c r="B354" s="40"/>
      <c r="C354" s="293" t="s">
        <v>707</v>
      </c>
      <c r="D354" s="293" t="s">
        <v>382</v>
      </c>
      <c r="E354" s="294" t="s">
        <v>1474</v>
      </c>
      <c r="F354" s="295" t="s">
        <v>1475</v>
      </c>
      <c r="G354" s="296" t="s">
        <v>582</v>
      </c>
      <c r="H354" s="297">
        <v>50.399999999999999</v>
      </c>
      <c r="I354" s="298"/>
      <c r="J354" s="299">
        <f>ROUND(I354*H354,2)</f>
        <v>0</v>
      </c>
      <c r="K354" s="295" t="s">
        <v>1</v>
      </c>
      <c r="L354" s="300"/>
      <c r="M354" s="301" t="s">
        <v>1</v>
      </c>
      <c r="N354" s="302" t="s">
        <v>44</v>
      </c>
      <c r="O354" s="92"/>
      <c r="P354" s="235">
        <f>O354*H354</f>
        <v>0</v>
      </c>
      <c r="Q354" s="235">
        <v>0.00077999999999999999</v>
      </c>
      <c r="R354" s="235">
        <f>Q354*H354</f>
        <v>0.039312</v>
      </c>
      <c r="S354" s="235">
        <v>0</v>
      </c>
      <c r="T354" s="235">
        <f>S354*H354</f>
        <v>0</v>
      </c>
      <c r="U354" s="236" t="s">
        <v>1</v>
      </c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7" t="s">
        <v>1241</v>
      </c>
      <c r="AT354" s="237" t="s">
        <v>382</v>
      </c>
      <c r="AU354" s="237" t="s">
        <v>88</v>
      </c>
      <c r="AY354" s="18" t="s">
        <v>151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8" t="s">
        <v>86</v>
      </c>
      <c r="BK354" s="238">
        <f>ROUND(I354*H354,2)</f>
        <v>0</v>
      </c>
      <c r="BL354" s="18" t="s">
        <v>1241</v>
      </c>
      <c r="BM354" s="237" t="s">
        <v>1476</v>
      </c>
    </row>
    <row r="355" s="2" customFormat="1">
      <c r="A355" s="39"/>
      <c r="B355" s="40"/>
      <c r="C355" s="41"/>
      <c r="D355" s="239" t="s">
        <v>160</v>
      </c>
      <c r="E355" s="41"/>
      <c r="F355" s="240" t="s">
        <v>1475</v>
      </c>
      <c r="G355" s="41"/>
      <c r="H355" s="41"/>
      <c r="I355" s="241"/>
      <c r="J355" s="41"/>
      <c r="K355" s="41"/>
      <c r="L355" s="45"/>
      <c r="M355" s="242"/>
      <c r="N355" s="243"/>
      <c r="O355" s="92"/>
      <c r="P355" s="92"/>
      <c r="Q355" s="92"/>
      <c r="R355" s="92"/>
      <c r="S355" s="92"/>
      <c r="T355" s="92"/>
      <c r="U355" s="93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160</v>
      </c>
      <c r="AU355" s="18" t="s">
        <v>88</v>
      </c>
    </row>
    <row r="356" s="13" customFormat="1">
      <c r="A356" s="13"/>
      <c r="B356" s="244"/>
      <c r="C356" s="245"/>
      <c r="D356" s="239" t="s">
        <v>161</v>
      </c>
      <c r="E356" s="246" t="s">
        <v>1</v>
      </c>
      <c r="F356" s="247" t="s">
        <v>1477</v>
      </c>
      <c r="G356" s="245"/>
      <c r="H356" s="248">
        <v>50.399999999999999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2"/>
      <c r="U356" s="25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161</v>
      </c>
      <c r="AU356" s="254" t="s">
        <v>88</v>
      </c>
      <c r="AV356" s="13" t="s">
        <v>88</v>
      </c>
      <c r="AW356" s="13" t="s">
        <v>35</v>
      </c>
      <c r="AX356" s="13" t="s">
        <v>86</v>
      </c>
      <c r="AY356" s="254" t="s">
        <v>151</v>
      </c>
    </row>
    <row r="357" s="12" customFormat="1" ht="25.92" customHeight="1">
      <c r="A357" s="12"/>
      <c r="B357" s="210"/>
      <c r="C357" s="211"/>
      <c r="D357" s="212" t="s">
        <v>78</v>
      </c>
      <c r="E357" s="213" t="s">
        <v>1478</v>
      </c>
      <c r="F357" s="213" t="s">
        <v>1479</v>
      </c>
      <c r="G357" s="211"/>
      <c r="H357" s="211"/>
      <c r="I357" s="214"/>
      <c r="J357" s="215">
        <f>BK357</f>
        <v>0</v>
      </c>
      <c r="K357" s="211"/>
      <c r="L357" s="216"/>
      <c r="M357" s="217"/>
      <c r="N357" s="218"/>
      <c r="O357" s="218"/>
      <c r="P357" s="219">
        <f>SUM(P358:P366)</f>
        <v>0</v>
      </c>
      <c r="Q357" s="218"/>
      <c r="R357" s="219">
        <f>SUM(R358:R366)</f>
        <v>0</v>
      </c>
      <c r="S357" s="218"/>
      <c r="T357" s="219">
        <f>SUM(T358:T366)</f>
        <v>0</v>
      </c>
      <c r="U357" s="220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1" t="s">
        <v>172</v>
      </c>
      <c r="AT357" s="222" t="s">
        <v>78</v>
      </c>
      <c r="AU357" s="222" t="s">
        <v>79</v>
      </c>
      <c r="AY357" s="221" t="s">
        <v>151</v>
      </c>
      <c r="BK357" s="223">
        <f>SUM(BK358:BK366)</f>
        <v>0</v>
      </c>
    </row>
    <row r="358" s="2" customFormat="1" ht="16.5" customHeight="1">
      <c r="A358" s="39"/>
      <c r="B358" s="40"/>
      <c r="C358" s="226" t="s">
        <v>714</v>
      </c>
      <c r="D358" s="226" t="s">
        <v>154</v>
      </c>
      <c r="E358" s="227" t="s">
        <v>1480</v>
      </c>
      <c r="F358" s="228" t="s">
        <v>1481</v>
      </c>
      <c r="G358" s="229" t="s">
        <v>1482</v>
      </c>
      <c r="H358" s="230">
        <v>61</v>
      </c>
      <c r="I358" s="231"/>
      <c r="J358" s="232">
        <f>ROUND(I358*H358,2)</f>
        <v>0</v>
      </c>
      <c r="K358" s="228" t="s">
        <v>1</v>
      </c>
      <c r="L358" s="45"/>
      <c r="M358" s="233" t="s">
        <v>1</v>
      </c>
      <c r="N358" s="234" t="s">
        <v>44</v>
      </c>
      <c r="O358" s="92"/>
      <c r="P358" s="235">
        <f>O358*H358</f>
        <v>0</v>
      </c>
      <c r="Q358" s="235">
        <v>0</v>
      </c>
      <c r="R358" s="235">
        <f>Q358*H358</f>
        <v>0</v>
      </c>
      <c r="S358" s="235">
        <v>0</v>
      </c>
      <c r="T358" s="235">
        <f>S358*H358</f>
        <v>0</v>
      </c>
      <c r="U358" s="236" t="s">
        <v>1</v>
      </c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7" t="s">
        <v>1483</v>
      </c>
      <c r="AT358" s="237" t="s">
        <v>154</v>
      </c>
      <c r="AU358" s="237" t="s">
        <v>86</v>
      </c>
      <c r="AY358" s="18" t="s">
        <v>151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8" t="s">
        <v>86</v>
      </c>
      <c r="BK358" s="238">
        <f>ROUND(I358*H358,2)</f>
        <v>0</v>
      </c>
      <c r="BL358" s="18" t="s">
        <v>1483</v>
      </c>
      <c r="BM358" s="237" t="s">
        <v>1484</v>
      </c>
    </row>
    <row r="359" s="2" customFormat="1">
      <c r="A359" s="39"/>
      <c r="B359" s="40"/>
      <c r="C359" s="41"/>
      <c r="D359" s="239" t="s">
        <v>160</v>
      </c>
      <c r="E359" s="41"/>
      <c r="F359" s="240" t="s">
        <v>1481</v>
      </c>
      <c r="G359" s="41"/>
      <c r="H359" s="41"/>
      <c r="I359" s="241"/>
      <c r="J359" s="41"/>
      <c r="K359" s="41"/>
      <c r="L359" s="45"/>
      <c r="M359" s="242"/>
      <c r="N359" s="243"/>
      <c r="O359" s="92"/>
      <c r="P359" s="92"/>
      <c r="Q359" s="92"/>
      <c r="R359" s="92"/>
      <c r="S359" s="92"/>
      <c r="T359" s="92"/>
      <c r="U359" s="93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160</v>
      </c>
      <c r="AU359" s="18" t="s">
        <v>86</v>
      </c>
    </row>
    <row r="360" s="13" customFormat="1">
      <c r="A360" s="13"/>
      <c r="B360" s="244"/>
      <c r="C360" s="245"/>
      <c r="D360" s="239" t="s">
        <v>161</v>
      </c>
      <c r="E360" s="246" t="s">
        <v>1</v>
      </c>
      <c r="F360" s="247" t="s">
        <v>1485</v>
      </c>
      <c r="G360" s="245"/>
      <c r="H360" s="248">
        <v>12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2"/>
      <c r="U360" s="25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161</v>
      </c>
      <c r="AU360" s="254" t="s">
        <v>86</v>
      </c>
      <c r="AV360" s="13" t="s">
        <v>88</v>
      </c>
      <c r="AW360" s="13" t="s">
        <v>35</v>
      </c>
      <c r="AX360" s="13" t="s">
        <v>79</v>
      </c>
      <c r="AY360" s="254" t="s">
        <v>151</v>
      </c>
    </row>
    <row r="361" s="13" customFormat="1">
      <c r="A361" s="13"/>
      <c r="B361" s="244"/>
      <c r="C361" s="245"/>
      <c r="D361" s="239" t="s">
        <v>161</v>
      </c>
      <c r="E361" s="246" t="s">
        <v>1</v>
      </c>
      <c r="F361" s="247" t="s">
        <v>1486</v>
      </c>
      <c r="G361" s="245"/>
      <c r="H361" s="248">
        <v>12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2"/>
      <c r="U361" s="25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161</v>
      </c>
      <c r="AU361" s="254" t="s">
        <v>86</v>
      </c>
      <c r="AV361" s="13" t="s">
        <v>88</v>
      </c>
      <c r="AW361" s="13" t="s">
        <v>35</v>
      </c>
      <c r="AX361" s="13" t="s">
        <v>79</v>
      </c>
      <c r="AY361" s="254" t="s">
        <v>151</v>
      </c>
    </row>
    <row r="362" s="13" customFormat="1">
      <c r="A362" s="13"/>
      <c r="B362" s="244"/>
      <c r="C362" s="245"/>
      <c r="D362" s="239" t="s">
        <v>161</v>
      </c>
      <c r="E362" s="246" t="s">
        <v>1</v>
      </c>
      <c r="F362" s="247" t="s">
        <v>1487</v>
      </c>
      <c r="G362" s="245"/>
      <c r="H362" s="248">
        <v>16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2"/>
      <c r="U362" s="25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161</v>
      </c>
      <c r="AU362" s="254" t="s">
        <v>86</v>
      </c>
      <c r="AV362" s="13" t="s">
        <v>88</v>
      </c>
      <c r="AW362" s="13" t="s">
        <v>35</v>
      </c>
      <c r="AX362" s="13" t="s">
        <v>79</v>
      </c>
      <c r="AY362" s="254" t="s">
        <v>151</v>
      </c>
    </row>
    <row r="363" s="13" customFormat="1">
      <c r="A363" s="13"/>
      <c r="B363" s="244"/>
      <c r="C363" s="245"/>
      <c r="D363" s="239" t="s">
        <v>161</v>
      </c>
      <c r="E363" s="246" t="s">
        <v>1</v>
      </c>
      <c r="F363" s="247" t="s">
        <v>1488</v>
      </c>
      <c r="G363" s="245"/>
      <c r="H363" s="248">
        <v>4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2"/>
      <c r="U363" s="25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161</v>
      </c>
      <c r="AU363" s="254" t="s">
        <v>86</v>
      </c>
      <c r="AV363" s="13" t="s">
        <v>88</v>
      </c>
      <c r="AW363" s="13" t="s">
        <v>35</v>
      </c>
      <c r="AX363" s="13" t="s">
        <v>79</v>
      </c>
      <c r="AY363" s="254" t="s">
        <v>151</v>
      </c>
    </row>
    <row r="364" s="13" customFormat="1">
      <c r="A364" s="13"/>
      <c r="B364" s="244"/>
      <c r="C364" s="245"/>
      <c r="D364" s="239" t="s">
        <v>161</v>
      </c>
      <c r="E364" s="246" t="s">
        <v>1</v>
      </c>
      <c r="F364" s="247" t="s">
        <v>1489</v>
      </c>
      <c r="G364" s="245"/>
      <c r="H364" s="248">
        <v>5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2"/>
      <c r="U364" s="25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4" t="s">
        <v>161</v>
      </c>
      <c r="AU364" s="254" t="s">
        <v>86</v>
      </c>
      <c r="AV364" s="13" t="s">
        <v>88</v>
      </c>
      <c r="AW364" s="13" t="s">
        <v>35</v>
      </c>
      <c r="AX364" s="13" t="s">
        <v>79</v>
      </c>
      <c r="AY364" s="254" t="s">
        <v>151</v>
      </c>
    </row>
    <row r="365" s="13" customFormat="1">
      <c r="A365" s="13"/>
      <c r="B365" s="244"/>
      <c r="C365" s="245"/>
      <c r="D365" s="239" t="s">
        <v>161</v>
      </c>
      <c r="E365" s="246" t="s">
        <v>1</v>
      </c>
      <c r="F365" s="247" t="s">
        <v>1490</v>
      </c>
      <c r="G365" s="245"/>
      <c r="H365" s="248">
        <v>12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2"/>
      <c r="U365" s="25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161</v>
      </c>
      <c r="AU365" s="254" t="s">
        <v>86</v>
      </c>
      <c r="AV365" s="13" t="s">
        <v>88</v>
      </c>
      <c r="AW365" s="13" t="s">
        <v>35</v>
      </c>
      <c r="AX365" s="13" t="s">
        <v>79</v>
      </c>
      <c r="AY365" s="254" t="s">
        <v>151</v>
      </c>
    </row>
    <row r="366" s="15" customFormat="1">
      <c r="A366" s="15"/>
      <c r="B366" s="271"/>
      <c r="C366" s="272"/>
      <c r="D366" s="239" t="s">
        <v>161</v>
      </c>
      <c r="E366" s="273" t="s">
        <v>1</v>
      </c>
      <c r="F366" s="274" t="s">
        <v>236</v>
      </c>
      <c r="G366" s="272"/>
      <c r="H366" s="275">
        <v>61</v>
      </c>
      <c r="I366" s="276"/>
      <c r="J366" s="272"/>
      <c r="K366" s="272"/>
      <c r="L366" s="277"/>
      <c r="M366" s="278"/>
      <c r="N366" s="279"/>
      <c r="O366" s="279"/>
      <c r="P366" s="279"/>
      <c r="Q366" s="279"/>
      <c r="R366" s="279"/>
      <c r="S366" s="279"/>
      <c r="T366" s="279"/>
      <c r="U366" s="280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1" t="s">
        <v>161</v>
      </c>
      <c r="AU366" s="281" t="s">
        <v>86</v>
      </c>
      <c r="AV366" s="15" t="s">
        <v>172</v>
      </c>
      <c r="AW366" s="15" t="s">
        <v>35</v>
      </c>
      <c r="AX366" s="15" t="s">
        <v>86</v>
      </c>
      <c r="AY366" s="281" t="s">
        <v>151</v>
      </c>
    </row>
    <row r="367" s="12" customFormat="1" ht="25.92" customHeight="1">
      <c r="A367" s="12"/>
      <c r="B367" s="210"/>
      <c r="C367" s="211"/>
      <c r="D367" s="212" t="s">
        <v>78</v>
      </c>
      <c r="E367" s="213" t="s">
        <v>148</v>
      </c>
      <c r="F367" s="213" t="s">
        <v>149</v>
      </c>
      <c r="G367" s="211"/>
      <c r="H367" s="211"/>
      <c r="I367" s="214"/>
      <c r="J367" s="215">
        <f>BK367</f>
        <v>0</v>
      </c>
      <c r="K367" s="211"/>
      <c r="L367" s="216"/>
      <c r="M367" s="217"/>
      <c r="N367" s="218"/>
      <c r="O367" s="218"/>
      <c r="P367" s="219">
        <f>P368+P378</f>
        <v>0</v>
      </c>
      <c r="Q367" s="218"/>
      <c r="R367" s="219">
        <f>R368+R378</f>
        <v>0</v>
      </c>
      <c r="S367" s="218"/>
      <c r="T367" s="219">
        <f>T368+T378</f>
        <v>0</v>
      </c>
      <c r="U367" s="220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1" t="s">
        <v>150</v>
      </c>
      <c r="AT367" s="222" t="s">
        <v>78</v>
      </c>
      <c r="AU367" s="222" t="s">
        <v>79</v>
      </c>
      <c r="AY367" s="221" t="s">
        <v>151</v>
      </c>
      <c r="BK367" s="223">
        <f>BK368+BK378</f>
        <v>0</v>
      </c>
    </row>
    <row r="368" s="12" customFormat="1" ht="22.8" customHeight="1">
      <c r="A368" s="12"/>
      <c r="B368" s="210"/>
      <c r="C368" s="211"/>
      <c r="D368" s="212" t="s">
        <v>78</v>
      </c>
      <c r="E368" s="224" t="s">
        <v>152</v>
      </c>
      <c r="F368" s="224" t="s">
        <v>153</v>
      </c>
      <c r="G368" s="211"/>
      <c r="H368" s="211"/>
      <c r="I368" s="214"/>
      <c r="J368" s="225">
        <f>BK368</f>
        <v>0</v>
      </c>
      <c r="K368" s="211"/>
      <c r="L368" s="216"/>
      <c r="M368" s="217"/>
      <c r="N368" s="218"/>
      <c r="O368" s="218"/>
      <c r="P368" s="219">
        <f>SUM(P369:P377)</f>
        <v>0</v>
      </c>
      <c r="Q368" s="218"/>
      <c r="R368" s="219">
        <f>SUM(R369:R377)</f>
        <v>0</v>
      </c>
      <c r="S368" s="218"/>
      <c r="T368" s="219">
        <f>SUM(T369:T377)</f>
        <v>0</v>
      </c>
      <c r="U368" s="220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1" t="s">
        <v>150</v>
      </c>
      <c r="AT368" s="222" t="s">
        <v>78</v>
      </c>
      <c r="AU368" s="222" t="s">
        <v>86</v>
      </c>
      <c r="AY368" s="221" t="s">
        <v>151</v>
      </c>
      <c r="BK368" s="223">
        <f>SUM(BK369:BK377)</f>
        <v>0</v>
      </c>
    </row>
    <row r="369" s="2" customFormat="1" ht="24.15" customHeight="1">
      <c r="A369" s="39"/>
      <c r="B369" s="40"/>
      <c r="C369" s="226" t="s">
        <v>471</v>
      </c>
      <c r="D369" s="226" t="s">
        <v>154</v>
      </c>
      <c r="E369" s="227" t="s">
        <v>1491</v>
      </c>
      <c r="F369" s="228" t="s">
        <v>1492</v>
      </c>
      <c r="G369" s="229" t="s">
        <v>1493</v>
      </c>
      <c r="H369" s="230">
        <v>1</v>
      </c>
      <c r="I369" s="231"/>
      <c r="J369" s="232">
        <f>ROUND(I369*H369,2)</f>
        <v>0</v>
      </c>
      <c r="K369" s="228" t="s">
        <v>1</v>
      </c>
      <c r="L369" s="45"/>
      <c r="M369" s="233" t="s">
        <v>1</v>
      </c>
      <c r="N369" s="234" t="s">
        <v>44</v>
      </c>
      <c r="O369" s="92"/>
      <c r="P369" s="235">
        <f>O369*H369</f>
        <v>0</v>
      </c>
      <c r="Q369" s="235">
        <v>0</v>
      </c>
      <c r="R369" s="235">
        <f>Q369*H369</f>
        <v>0</v>
      </c>
      <c r="S369" s="235">
        <v>0</v>
      </c>
      <c r="T369" s="235">
        <f>S369*H369</f>
        <v>0</v>
      </c>
      <c r="U369" s="236" t="s">
        <v>1</v>
      </c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7" t="s">
        <v>158</v>
      </c>
      <c r="AT369" s="237" t="s">
        <v>154</v>
      </c>
      <c r="AU369" s="237" t="s">
        <v>88</v>
      </c>
      <c r="AY369" s="18" t="s">
        <v>151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8" t="s">
        <v>86</v>
      </c>
      <c r="BK369" s="238">
        <f>ROUND(I369*H369,2)</f>
        <v>0</v>
      </c>
      <c r="BL369" s="18" t="s">
        <v>158</v>
      </c>
      <c r="BM369" s="237" t="s">
        <v>1494</v>
      </c>
    </row>
    <row r="370" s="2" customFormat="1">
      <c r="A370" s="39"/>
      <c r="B370" s="40"/>
      <c r="C370" s="41"/>
      <c r="D370" s="239" t="s">
        <v>160</v>
      </c>
      <c r="E370" s="41"/>
      <c r="F370" s="240" t="s">
        <v>1492</v>
      </c>
      <c r="G370" s="41"/>
      <c r="H370" s="41"/>
      <c r="I370" s="241"/>
      <c r="J370" s="41"/>
      <c r="K370" s="41"/>
      <c r="L370" s="45"/>
      <c r="M370" s="242"/>
      <c r="N370" s="243"/>
      <c r="O370" s="92"/>
      <c r="P370" s="92"/>
      <c r="Q370" s="92"/>
      <c r="R370" s="92"/>
      <c r="S370" s="92"/>
      <c r="T370" s="92"/>
      <c r="U370" s="93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160</v>
      </c>
      <c r="AU370" s="18" t="s">
        <v>88</v>
      </c>
    </row>
    <row r="371" s="2" customFormat="1">
      <c r="A371" s="39"/>
      <c r="B371" s="40"/>
      <c r="C371" s="41"/>
      <c r="D371" s="239" t="s">
        <v>231</v>
      </c>
      <c r="E371" s="41"/>
      <c r="F371" s="270" t="s">
        <v>1495</v>
      </c>
      <c r="G371" s="41"/>
      <c r="H371" s="41"/>
      <c r="I371" s="241"/>
      <c r="J371" s="41"/>
      <c r="K371" s="41"/>
      <c r="L371" s="45"/>
      <c r="M371" s="242"/>
      <c r="N371" s="243"/>
      <c r="O371" s="92"/>
      <c r="P371" s="92"/>
      <c r="Q371" s="92"/>
      <c r="R371" s="92"/>
      <c r="S371" s="92"/>
      <c r="T371" s="92"/>
      <c r="U371" s="93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231</v>
      </c>
      <c r="AU371" s="18" t="s">
        <v>88</v>
      </c>
    </row>
    <row r="372" s="2" customFormat="1" ht="16.5" customHeight="1">
      <c r="A372" s="39"/>
      <c r="B372" s="40"/>
      <c r="C372" s="226" t="s">
        <v>725</v>
      </c>
      <c r="D372" s="226" t="s">
        <v>154</v>
      </c>
      <c r="E372" s="227" t="s">
        <v>1496</v>
      </c>
      <c r="F372" s="228" t="s">
        <v>1497</v>
      </c>
      <c r="G372" s="229" t="s">
        <v>203</v>
      </c>
      <c r="H372" s="230">
        <v>1</v>
      </c>
      <c r="I372" s="231"/>
      <c r="J372" s="232">
        <f>ROUND(I372*H372,2)</f>
        <v>0</v>
      </c>
      <c r="K372" s="228" t="s">
        <v>1</v>
      </c>
      <c r="L372" s="45"/>
      <c r="M372" s="233" t="s">
        <v>1</v>
      </c>
      <c r="N372" s="234" t="s">
        <v>44</v>
      </c>
      <c r="O372" s="92"/>
      <c r="P372" s="235">
        <f>O372*H372</f>
        <v>0</v>
      </c>
      <c r="Q372" s="235">
        <v>0</v>
      </c>
      <c r="R372" s="235">
        <f>Q372*H372</f>
        <v>0</v>
      </c>
      <c r="S372" s="235">
        <v>0</v>
      </c>
      <c r="T372" s="235">
        <f>S372*H372</f>
        <v>0</v>
      </c>
      <c r="U372" s="236" t="s">
        <v>1</v>
      </c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7" t="s">
        <v>158</v>
      </c>
      <c r="AT372" s="237" t="s">
        <v>154</v>
      </c>
      <c r="AU372" s="237" t="s">
        <v>88</v>
      </c>
      <c r="AY372" s="18" t="s">
        <v>151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8" t="s">
        <v>86</v>
      </c>
      <c r="BK372" s="238">
        <f>ROUND(I372*H372,2)</f>
        <v>0</v>
      </c>
      <c r="BL372" s="18" t="s">
        <v>158</v>
      </c>
      <c r="BM372" s="237" t="s">
        <v>1498</v>
      </c>
    </row>
    <row r="373" s="2" customFormat="1">
      <c r="A373" s="39"/>
      <c r="B373" s="40"/>
      <c r="C373" s="41"/>
      <c r="D373" s="239" t="s">
        <v>160</v>
      </c>
      <c r="E373" s="41"/>
      <c r="F373" s="240" t="s">
        <v>1497</v>
      </c>
      <c r="G373" s="41"/>
      <c r="H373" s="41"/>
      <c r="I373" s="241"/>
      <c r="J373" s="41"/>
      <c r="K373" s="41"/>
      <c r="L373" s="45"/>
      <c r="M373" s="242"/>
      <c r="N373" s="243"/>
      <c r="O373" s="92"/>
      <c r="P373" s="92"/>
      <c r="Q373" s="92"/>
      <c r="R373" s="92"/>
      <c r="S373" s="92"/>
      <c r="T373" s="92"/>
      <c r="U373" s="93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160</v>
      </c>
      <c r="AU373" s="18" t="s">
        <v>88</v>
      </c>
    </row>
    <row r="374" s="2" customFormat="1">
      <c r="A374" s="39"/>
      <c r="B374" s="40"/>
      <c r="C374" s="41"/>
      <c r="D374" s="239" t="s">
        <v>231</v>
      </c>
      <c r="E374" s="41"/>
      <c r="F374" s="270" t="s">
        <v>1499</v>
      </c>
      <c r="G374" s="41"/>
      <c r="H374" s="41"/>
      <c r="I374" s="241"/>
      <c r="J374" s="41"/>
      <c r="K374" s="41"/>
      <c r="L374" s="45"/>
      <c r="M374" s="242"/>
      <c r="N374" s="243"/>
      <c r="O374" s="92"/>
      <c r="P374" s="92"/>
      <c r="Q374" s="92"/>
      <c r="R374" s="92"/>
      <c r="S374" s="92"/>
      <c r="T374" s="92"/>
      <c r="U374" s="93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231</v>
      </c>
      <c r="AU374" s="18" t="s">
        <v>88</v>
      </c>
    </row>
    <row r="375" s="2" customFormat="1" ht="16.5" customHeight="1">
      <c r="A375" s="39"/>
      <c r="B375" s="40"/>
      <c r="C375" s="226" t="s">
        <v>730</v>
      </c>
      <c r="D375" s="226" t="s">
        <v>154</v>
      </c>
      <c r="E375" s="227" t="s">
        <v>1500</v>
      </c>
      <c r="F375" s="228" t="s">
        <v>1501</v>
      </c>
      <c r="G375" s="229" t="s">
        <v>1502</v>
      </c>
      <c r="H375" s="230">
        <v>1</v>
      </c>
      <c r="I375" s="231"/>
      <c r="J375" s="232">
        <f>ROUND(I375*H375,2)</f>
        <v>0</v>
      </c>
      <c r="K375" s="228" t="s">
        <v>1</v>
      </c>
      <c r="L375" s="45"/>
      <c r="M375" s="233" t="s">
        <v>1</v>
      </c>
      <c r="N375" s="234" t="s">
        <v>44</v>
      </c>
      <c r="O375" s="92"/>
      <c r="P375" s="235">
        <f>O375*H375</f>
        <v>0</v>
      </c>
      <c r="Q375" s="235">
        <v>0</v>
      </c>
      <c r="R375" s="235">
        <f>Q375*H375</f>
        <v>0</v>
      </c>
      <c r="S375" s="235">
        <v>0</v>
      </c>
      <c r="T375" s="235">
        <f>S375*H375</f>
        <v>0</v>
      </c>
      <c r="U375" s="236" t="s">
        <v>1</v>
      </c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7" t="s">
        <v>158</v>
      </c>
      <c r="AT375" s="237" t="s">
        <v>154</v>
      </c>
      <c r="AU375" s="237" t="s">
        <v>88</v>
      </c>
      <c r="AY375" s="18" t="s">
        <v>151</v>
      </c>
      <c r="BE375" s="238">
        <f>IF(N375="základní",J375,0)</f>
        <v>0</v>
      </c>
      <c r="BF375" s="238">
        <f>IF(N375="snížená",J375,0)</f>
        <v>0</v>
      </c>
      <c r="BG375" s="238">
        <f>IF(N375="zákl. přenesená",J375,0)</f>
        <v>0</v>
      </c>
      <c r="BH375" s="238">
        <f>IF(N375="sníž. přenesená",J375,0)</f>
        <v>0</v>
      </c>
      <c r="BI375" s="238">
        <f>IF(N375="nulová",J375,0)</f>
        <v>0</v>
      </c>
      <c r="BJ375" s="18" t="s">
        <v>86</v>
      </c>
      <c r="BK375" s="238">
        <f>ROUND(I375*H375,2)</f>
        <v>0</v>
      </c>
      <c r="BL375" s="18" t="s">
        <v>158</v>
      </c>
      <c r="BM375" s="237" t="s">
        <v>1503</v>
      </c>
    </row>
    <row r="376" s="2" customFormat="1">
      <c r="A376" s="39"/>
      <c r="B376" s="40"/>
      <c r="C376" s="41"/>
      <c r="D376" s="239" t="s">
        <v>160</v>
      </c>
      <c r="E376" s="41"/>
      <c r="F376" s="240" t="s">
        <v>1501</v>
      </c>
      <c r="G376" s="41"/>
      <c r="H376" s="41"/>
      <c r="I376" s="241"/>
      <c r="J376" s="41"/>
      <c r="K376" s="41"/>
      <c r="L376" s="45"/>
      <c r="M376" s="242"/>
      <c r="N376" s="243"/>
      <c r="O376" s="92"/>
      <c r="P376" s="92"/>
      <c r="Q376" s="92"/>
      <c r="R376" s="92"/>
      <c r="S376" s="92"/>
      <c r="T376" s="92"/>
      <c r="U376" s="93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160</v>
      </c>
      <c r="AU376" s="18" t="s">
        <v>88</v>
      </c>
    </row>
    <row r="377" s="2" customFormat="1">
      <c r="A377" s="39"/>
      <c r="B377" s="40"/>
      <c r="C377" s="41"/>
      <c r="D377" s="239" t="s">
        <v>231</v>
      </c>
      <c r="E377" s="41"/>
      <c r="F377" s="270" t="s">
        <v>1504</v>
      </c>
      <c r="G377" s="41"/>
      <c r="H377" s="41"/>
      <c r="I377" s="241"/>
      <c r="J377" s="41"/>
      <c r="K377" s="41"/>
      <c r="L377" s="45"/>
      <c r="M377" s="242"/>
      <c r="N377" s="243"/>
      <c r="O377" s="92"/>
      <c r="P377" s="92"/>
      <c r="Q377" s="92"/>
      <c r="R377" s="92"/>
      <c r="S377" s="92"/>
      <c r="T377" s="92"/>
      <c r="U377" s="93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231</v>
      </c>
      <c r="AU377" s="18" t="s">
        <v>88</v>
      </c>
    </row>
    <row r="378" s="12" customFormat="1" ht="22.8" customHeight="1">
      <c r="A378" s="12"/>
      <c r="B378" s="210"/>
      <c r="C378" s="211"/>
      <c r="D378" s="212" t="s">
        <v>78</v>
      </c>
      <c r="E378" s="224" t="s">
        <v>181</v>
      </c>
      <c r="F378" s="224" t="s">
        <v>182</v>
      </c>
      <c r="G378" s="211"/>
      <c r="H378" s="211"/>
      <c r="I378" s="214"/>
      <c r="J378" s="225">
        <f>BK378</f>
        <v>0</v>
      </c>
      <c r="K378" s="211"/>
      <c r="L378" s="216"/>
      <c r="M378" s="217"/>
      <c r="N378" s="218"/>
      <c r="O378" s="218"/>
      <c r="P378" s="219">
        <f>SUM(P379:P382)</f>
        <v>0</v>
      </c>
      <c r="Q378" s="218"/>
      <c r="R378" s="219">
        <f>SUM(R379:R382)</f>
        <v>0</v>
      </c>
      <c r="S378" s="218"/>
      <c r="T378" s="219">
        <f>SUM(T379:T382)</f>
        <v>0</v>
      </c>
      <c r="U378" s="220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1" t="s">
        <v>150</v>
      </c>
      <c r="AT378" s="222" t="s">
        <v>78</v>
      </c>
      <c r="AU378" s="222" t="s">
        <v>86</v>
      </c>
      <c r="AY378" s="221" t="s">
        <v>151</v>
      </c>
      <c r="BK378" s="223">
        <f>SUM(BK379:BK382)</f>
        <v>0</v>
      </c>
    </row>
    <row r="379" s="2" customFormat="1" ht="16.5" customHeight="1">
      <c r="A379" s="39"/>
      <c r="B379" s="40"/>
      <c r="C379" s="226" t="s">
        <v>737</v>
      </c>
      <c r="D379" s="226" t="s">
        <v>154</v>
      </c>
      <c r="E379" s="227" t="s">
        <v>1505</v>
      </c>
      <c r="F379" s="228" t="s">
        <v>1506</v>
      </c>
      <c r="G379" s="229" t="s">
        <v>203</v>
      </c>
      <c r="H379" s="230">
        <v>1</v>
      </c>
      <c r="I379" s="231"/>
      <c r="J379" s="232">
        <f>ROUND(I379*H379,2)</f>
        <v>0</v>
      </c>
      <c r="K379" s="228" t="s">
        <v>1</v>
      </c>
      <c r="L379" s="45"/>
      <c r="M379" s="233" t="s">
        <v>1</v>
      </c>
      <c r="N379" s="234" t="s">
        <v>44</v>
      </c>
      <c r="O379" s="92"/>
      <c r="P379" s="235">
        <f>O379*H379</f>
        <v>0</v>
      </c>
      <c r="Q379" s="235">
        <v>0</v>
      </c>
      <c r="R379" s="235">
        <f>Q379*H379</f>
        <v>0</v>
      </c>
      <c r="S379" s="235">
        <v>0</v>
      </c>
      <c r="T379" s="235">
        <f>S379*H379</f>
        <v>0</v>
      </c>
      <c r="U379" s="236" t="s">
        <v>1</v>
      </c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7" t="s">
        <v>158</v>
      </c>
      <c r="AT379" s="237" t="s">
        <v>154</v>
      </c>
      <c r="AU379" s="237" t="s">
        <v>88</v>
      </c>
      <c r="AY379" s="18" t="s">
        <v>151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8" t="s">
        <v>86</v>
      </c>
      <c r="BK379" s="238">
        <f>ROUND(I379*H379,2)</f>
        <v>0</v>
      </c>
      <c r="BL379" s="18" t="s">
        <v>158</v>
      </c>
      <c r="BM379" s="237" t="s">
        <v>1507</v>
      </c>
    </row>
    <row r="380" s="2" customFormat="1">
      <c r="A380" s="39"/>
      <c r="B380" s="40"/>
      <c r="C380" s="41"/>
      <c r="D380" s="239" t="s">
        <v>160</v>
      </c>
      <c r="E380" s="41"/>
      <c r="F380" s="240" t="s">
        <v>1506</v>
      </c>
      <c r="G380" s="41"/>
      <c r="H380" s="41"/>
      <c r="I380" s="241"/>
      <c r="J380" s="41"/>
      <c r="K380" s="41"/>
      <c r="L380" s="45"/>
      <c r="M380" s="242"/>
      <c r="N380" s="243"/>
      <c r="O380" s="92"/>
      <c r="P380" s="92"/>
      <c r="Q380" s="92"/>
      <c r="R380" s="92"/>
      <c r="S380" s="92"/>
      <c r="T380" s="92"/>
      <c r="U380" s="93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160</v>
      </c>
      <c r="AU380" s="18" t="s">
        <v>88</v>
      </c>
    </row>
    <row r="381" s="2" customFormat="1" ht="16.5" customHeight="1">
      <c r="A381" s="39"/>
      <c r="B381" s="40"/>
      <c r="C381" s="226" t="s">
        <v>746</v>
      </c>
      <c r="D381" s="226" t="s">
        <v>154</v>
      </c>
      <c r="E381" s="227" t="s">
        <v>1508</v>
      </c>
      <c r="F381" s="228" t="s">
        <v>1509</v>
      </c>
      <c r="G381" s="229" t="s">
        <v>203</v>
      </c>
      <c r="H381" s="230">
        <v>1</v>
      </c>
      <c r="I381" s="231"/>
      <c r="J381" s="232">
        <f>ROUND(I381*H381,2)</f>
        <v>0</v>
      </c>
      <c r="K381" s="228" t="s">
        <v>1</v>
      </c>
      <c r="L381" s="45"/>
      <c r="M381" s="233" t="s">
        <v>1</v>
      </c>
      <c r="N381" s="234" t="s">
        <v>44</v>
      </c>
      <c r="O381" s="92"/>
      <c r="P381" s="235">
        <f>O381*H381</f>
        <v>0</v>
      </c>
      <c r="Q381" s="235">
        <v>0</v>
      </c>
      <c r="R381" s="235">
        <f>Q381*H381</f>
        <v>0</v>
      </c>
      <c r="S381" s="235">
        <v>0</v>
      </c>
      <c r="T381" s="235">
        <f>S381*H381</f>
        <v>0</v>
      </c>
      <c r="U381" s="236" t="s">
        <v>1</v>
      </c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7" t="s">
        <v>158</v>
      </c>
      <c r="AT381" s="237" t="s">
        <v>154</v>
      </c>
      <c r="AU381" s="237" t="s">
        <v>88</v>
      </c>
      <c r="AY381" s="18" t="s">
        <v>151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8" t="s">
        <v>86</v>
      </c>
      <c r="BK381" s="238">
        <f>ROUND(I381*H381,2)</f>
        <v>0</v>
      </c>
      <c r="BL381" s="18" t="s">
        <v>158</v>
      </c>
      <c r="BM381" s="237" t="s">
        <v>1510</v>
      </c>
    </row>
    <row r="382" s="2" customFormat="1">
      <c r="A382" s="39"/>
      <c r="B382" s="40"/>
      <c r="C382" s="41"/>
      <c r="D382" s="239" t="s">
        <v>160</v>
      </c>
      <c r="E382" s="41"/>
      <c r="F382" s="240" t="s">
        <v>1509</v>
      </c>
      <c r="G382" s="41"/>
      <c r="H382" s="41"/>
      <c r="I382" s="241"/>
      <c r="J382" s="41"/>
      <c r="K382" s="41"/>
      <c r="L382" s="45"/>
      <c r="M382" s="303"/>
      <c r="N382" s="304"/>
      <c r="O382" s="305"/>
      <c r="P382" s="305"/>
      <c r="Q382" s="305"/>
      <c r="R382" s="305"/>
      <c r="S382" s="305"/>
      <c r="T382" s="305"/>
      <c r="U382" s="306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160</v>
      </c>
      <c r="AU382" s="18" t="s">
        <v>88</v>
      </c>
    </row>
    <row r="383" s="2" customFormat="1" ht="6.96" customHeight="1">
      <c r="A383" s="39"/>
      <c r="B383" s="67"/>
      <c r="C383" s="68"/>
      <c r="D383" s="68"/>
      <c r="E383" s="68"/>
      <c r="F383" s="68"/>
      <c r="G383" s="68"/>
      <c r="H383" s="68"/>
      <c r="I383" s="68"/>
      <c r="J383" s="68"/>
      <c r="K383" s="68"/>
      <c r="L383" s="45"/>
      <c r="M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</row>
  </sheetData>
  <sheetProtection sheet="1" autoFilter="0" formatColumns="0" formatRows="0" objects="1" scenarios="1" spinCount="100000" saltValue="ReYD1gnItIH9znBIx1YgdZzijdZckb0dpIW0u1IbPWoBTD7Bl2yGtaK7rkDD3H3HC2srINTm4Ebs4YMwA3hBwQ==" hashValue="KzEK9qXX5mywz+Zq0Tj46WNCv6jRjXMhYt5Jx8mdBDKm6UKT6Tb7gY6sVjUCEUbIEXW59wuQYYabimZ+58Oj+A==" algorithmName="SHA-512" password="CC35"/>
  <autoFilter ref="C131:K3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1" customFormat="1" ht="12" customHeight="1">
      <c r="B8" s="21"/>
      <c r="D8" s="151" t="s">
        <v>122</v>
      </c>
      <c r="L8" s="21"/>
    </row>
    <row r="9" s="2" customFormat="1" ht="16.5" customHeight="1">
      <c r="A9" s="39"/>
      <c r="B9" s="45"/>
      <c r="C9" s="39"/>
      <c r="D9" s="39"/>
      <c r="E9" s="152" t="s">
        <v>1184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1511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21</v>
      </c>
      <c r="E14" s="39"/>
      <c r="F14" s="142" t="s">
        <v>22</v>
      </c>
      <c r="G14" s="39"/>
      <c r="H14" s="39"/>
      <c r="I14" s="151" t="s">
        <v>23</v>
      </c>
      <c r="J14" s="154" t="str">
        <f>'Rekapitulace stavby'!AN8</f>
        <v>20. 6. 2024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25</v>
      </c>
      <c r="E16" s="39"/>
      <c r="F16" s="39"/>
      <c r="G16" s="39"/>
      <c r="H16" s="39"/>
      <c r="I16" s="151" t="s">
        <v>26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26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36</v>
      </c>
      <c r="E25" s="39"/>
      <c r="F25" s="39"/>
      <c r="G25" s="39"/>
      <c r="H25" s="39"/>
      <c r="I25" s="151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ROUND((SUM(BE132:BE355)),  2)</f>
        <v>0</v>
      </c>
      <c r="G35" s="39"/>
      <c r="H35" s="39"/>
      <c r="I35" s="165">
        <v>0.20999999999999999</v>
      </c>
      <c r="J35" s="164">
        <f>ROUND(((SUM(BE132:BE355))*I35),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ROUND((SUM(BF132:BF355)),  2)</f>
        <v>0</v>
      </c>
      <c r="G36" s="39"/>
      <c r="H36" s="39"/>
      <c r="I36" s="165">
        <v>0.12</v>
      </c>
      <c r="J36" s="164">
        <f>ROUND(((SUM(BF132:BF355))*I36),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ROUND((SUM(BG132:BG355)),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ROUND((SUM(BH132:BH355)),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ROUND((SUM(BI132:BI355)),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1184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401U - Veřejné osvětlení - UZNATELNÉ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Česká Třebová </v>
      </c>
      <c r="G91" s="41"/>
      <c r="H91" s="41"/>
      <c r="I91" s="33" t="s">
        <v>23</v>
      </c>
      <c r="J91" s="80" t="str">
        <f>IF(J14="","",J14)</f>
        <v>20. 6. 2024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25</v>
      </c>
      <c r="D93" s="41"/>
      <c r="E93" s="41"/>
      <c r="F93" s="28" t="str">
        <f>E17</f>
        <v>Město Česká Třebová, Staré náměstí 78</v>
      </c>
      <c r="G93" s="41"/>
      <c r="H93" s="41"/>
      <c r="I93" s="33" t="s">
        <v>31</v>
      </c>
      <c r="J93" s="37" t="str">
        <f>E23</f>
        <v>PRODIN a.s., K Vápence 2745, 530 02 Pardubice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36</v>
      </c>
      <c r="J94" s="37" t="str">
        <f>E26</f>
        <v xml:space="preserve">Ing. Ondřej Ťupa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127</v>
      </c>
      <c r="D96" s="186"/>
      <c r="E96" s="186"/>
      <c r="F96" s="186"/>
      <c r="G96" s="186"/>
      <c r="H96" s="186"/>
      <c r="I96" s="186"/>
      <c r="J96" s="187" t="s">
        <v>128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129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s="9" customFormat="1" ht="24.96" customHeight="1">
      <c r="A99" s="9"/>
      <c r="B99" s="189"/>
      <c r="C99" s="190"/>
      <c r="D99" s="191" t="s">
        <v>212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213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218</v>
      </c>
      <c r="E101" s="197"/>
      <c r="F101" s="197"/>
      <c r="G101" s="197"/>
      <c r="H101" s="197"/>
      <c r="I101" s="197"/>
      <c r="J101" s="198">
        <f>J163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1186</v>
      </c>
      <c r="E102" s="192"/>
      <c r="F102" s="192"/>
      <c r="G102" s="192"/>
      <c r="H102" s="192"/>
      <c r="I102" s="192"/>
      <c r="J102" s="193">
        <f>J166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1187</v>
      </c>
      <c r="E103" s="197"/>
      <c r="F103" s="197"/>
      <c r="G103" s="197"/>
      <c r="H103" s="197"/>
      <c r="I103" s="197"/>
      <c r="J103" s="198">
        <f>J167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877</v>
      </c>
      <c r="E104" s="192"/>
      <c r="F104" s="192"/>
      <c r="G104" s="192"/>
      <c r="H104" s="192"/>
      <c r="I104" s="192"/>
      <c r="J104" s="193">
        <f>J193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1188</v>
      </c>
      <c r="E105" s="197"/>
      <c r="F105" s="197"/>
      <c r="G105" s="197"/>
      <c r="H105" s="197"/>
      <c r="I105" s="197"/>
      <c r="J105" s="198">
        <f>J194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1189</v>
      </c>
      <c r="E106" s="197"/>
      <c r="F106" s="197"/>
      <c r="G106" s="197"/>
      <c r="H106" s="197"/>
      <c r="I106" s="197"/>
      <c r="J106" s="198">
        <f>J269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1190</v>
      </c>
      <c r="E107" s="192"/>
      <c r="F107" s="192"/>
      <c r="G107" s="192"/>
      <c r="H107" s="192"/>
      <c r="I107" s="192"/>
      <c r="J107" s="193">
        <f>J337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131</v>
      </c>
      <c r="E108" s="192"/>
      <c r="F108" s="192"/>
      <c r="G108" s="192"/>
      <c r="H108" s="192"/>
      <c r="I108" s="192"/>
      <c r="J108" s="193">
        <f>J347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132</v>
      </c>
      <c r="E109" s="197"/>
      <c r="F109" s="197"/>
      <c r="G109" s="197"/>
      <c r="H109" s="197"/>
      <c r="I109" s="197"/>
      <c r="J109" s="198">
        <f>J348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133</v>
      </c>
      <c r="E110" s="197"/>
      <c r="F110" s="197"/>
      <c r="G110" s="197"/>
      <c r="H110" s="197"/>
      <c r="I110" s="197"/>
      <c r="J110" s="198">
        <f>J352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134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Oprava chodníků, Kubelkova ul. v České Třebové - etapa 2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122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1184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124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SO 401U - Veřejné osvětlení - UZNATELNÉ NÁKLADY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21</v>
      </c>
      <c r="D126" s="41"/>
      <c r="E126" s="41"/>
      <c r="F126" s="28" t="str">
        <f>F14</f>
        <v xml:space="preserve">Česká Třebová </v>
      </c>
      <c r="G126" s="41"/>
      <c r="H126" s="41"/>
      <c r="I126" s="33" t="s">
        <v>23</v>
      </c>
      <c r="J126" s="80" t="str">
        <f>IF(J14="","",J14)</f>
        <v>20. 6. 2024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40.05" customHeight="1">
      <c r="A128" s="39"/>
      <c r="B128" s="40"/>
      <c r="C128" s="33" t="s">
        <v>25</v>
      </c>
      <c r="D128" s="41"/>
      <c r="E128" s="41"/>
      <c r="F128" s="28" t="str">
        <f>E17</f>
        <v>Město Česká Třebová, Staré náměstí 78</v>
      </c>
      <c r="G128" s="41"/>
      <c r="H128" s="41"/>
      <c r="I128" s="33" t="s">
        <v>31</v>
      </c>
      <c r="J128" s="37" t="str">
        <f>E23</f>
        <v>PRODIN a.s., K Vápence 2745, 530 02 Pardubice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29</v>
      </c>
      <c r="D129" s="41"/>
      <c r="E129" s="41"/>
      <c r="F129" s="28" t="str">
        <f>IF(E20="","",E20)</f>
        <v>Vyplň údaj</v>
      </c>
      <c r="G129" s="41"/>
      <c r="H129" s="41"/>
      <c r="I129" s="33" t="s">
        <v>36</v>
      </c>
      <c r="J129" s="37" t="str">
        <f>E26</f>
        <v xml:space="preserve">Ing. Ondřej Ťupa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135</v>
      </c>
      <c r="D131" s="203" t="s">
        <v>64</v>
      </c>
      <c r="E131" s="203" t="s">
        <v>60</v>
      </c>
      <c r="F131" s="203" t="s">
        <v>61</v>
      </c>
      <c r="G131" s="203" t="s">
        <v>136</v>
      </c>
      <c r="H131" s="203" t="s">
        <v>137</v>
      </c>
      <c r="I131" s="203" t="s">
        <v>138</v>
      </c>
      <c r="J131" s="203" t="s">
        <v>128</v>
      </c>
      <c r="K131" s="204" t="s">
        <v>139</v>
      </c>
      <c r="L131" s="205"/>
      <c r="M131" s="101" t="s">
        <v>1</v>
      </c>
      <c r="N131" s="102" t="s">
        <v>43</v>
      </c>
      <c r="O131" s="102" t="s">
        <v>140</v>
      </c>
      <c r="P131" s="102" t="s">
        <v>141</v>
      </c>
      <c r="Q131" s="102" t="s">
        <v>142</v>
      </c>
      <c r="R131" s="102" t="s">
        <v>143</v>
      </c>
      <c r="S131" s="102" t="s">
        <v>144</v>
      </c>
      <c r="T131" s="102" t="s">
        <v>145</v>
      </c>
      <c r="U131" s="103" t="s">
        <v>146</v>
      </c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147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P133+P166+P193+P337+P347</f>
        <v>0</v>
      </c>
      <c r="Q132" s="105"/>
      <c r="R132" s="208">
        <f>R133+R166+R193+R337+R347</f>
        <v>0.71506549999999991</v>
      </c>
      <c r="S132" s="105"/>
      <c r="T132" s="208">
        <f>T133+T166+T193+T337+T347</f>
        <v>0.31</v>
      </c>
      <c r="U132" s="106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78</v>
      </c>
      <c r="AU132" s="18" t="s">
        <v>130</v>
      </c>
      <c r="BK132" s="209">
        <f>BK133+BK166+BK193+BK337+BK347</f>
        <v>0</v>
      </c>
    </row>
    <row r="133" s="12" customFormat="1" ht="25.92" customHeight="1">
      <c r="A133" s="12"/>
      <c r="B133" s="210"/>
      <c r="C133" s="211"/>
      <c r="D133" s="212" t="s">
        <v>78</v>
      </c>
      <c r="E133" s="213" t="s">
        <v>221</v>
      </c>
      <c r="F133" s="213" t="s">
        <v>222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P134+P163</f>
        <v>0</v>
      </c>
      <c r="Q133" s="218"/>
      <c r="R133" s="219">
        <f>R134+R163</f>
        <v>0.062899999999999998</v>
      </c>
      <c r="S133" s="218"/>
      <c r="T133" s="219">
        <f>T134+T163</f>
        <v>0.31</v>
      </c>
      <c r="U133" s="220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86</v>
      </c>
      <c r="AT133" s="222" t="s">
        <v>78</v>
      </c>
      <c r="AU133" s="222" t="s">
        <v>79</v>
      </c>
      <c r="AY133" s="221" t="s">
        <v>151</v>
      </c>
      <c r="BK133" s="223">
        <f>BK134+BK163</f>
        <v>0</v>
      </c>
    </row>
    <row r="134" s="12" customFormat="1" ht="22.8" customHeight="1">
      <c r="A134" s="12"/>
      <c r="B134" s="210"/>
      <c r="C134" s="211"/>
      <c r="D134" s="212" t="s">
        <v>78</v>
      </c>
      <c r="E134" s="224" t="s">
        <v>86</v>
      </c>
      <c r="F134" s="224" t="s">
        <v>223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SUM(P135:P162)</f>
        <v>0</v>
      </c>
      <c r="Q134" s="218"/>
      <c r="R134" s="219">
        <f>SUM(R135:R162)</f>
        <v>0.062899999999999998</v>
      </c>
      <c r="S134" s="218"/>
      <c r="T134" s="219">
        <f>SUM(T135:T162)</f>
        <v>0</v>
      </c>
      <c r="U134" s="220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86</v>
      </c>
      <c r="AT134" s="222" t="s">
        <v>78</v>
      </c>
      <c r="AU134" s="222" t="s">
        <v>86</v>
      </c>
      <c r="AY134" s="221" t="s">
        <v>151</v>
      </c>
      <c r="BK134" s="223">
        <f>SUM(BK135:BK162)</f>
        <v>0</v>
      </c>
    </row>
    <row r="135" s="2" customFormat="1" ht="24.15" customHeight="1">
      <c r="A135" s="39"/>
      <c r="B135" s="40"/>
      <c r="C135" s="226" t="s">
        <v>86</v>
      </c>
      <c r="D135" s="226" t="s">
        <v>154</v>
      </c>
      <c r="E135" s="227" t="s">
        <v>1191</v>
      </c>
      <c r="F135" s="228" t="s">
        <v>1192</v>
      </c>
      <c r="G135" s="229" t="s">
        <v>186</v>
      </c>
      <c r="H135" s="230">
        <v>2</v>
      </c>
      <c r="I135" s="231"/>
      <c r="J135" s="232">
        <f>ROUND(I135*H135,2)</f>
        <v>0</v>
      </c>
      <c r="K135" s="228" t="s">
        <v>1</v>
      </c>
      <c r="L135" s="45"/>
      <c r="M135" s="233" t="s">
        <v>1</v>
      </c>
      <c r="N135" s="234" t="s">
        <v>44</v>
      </c>
      <c r="O135" s="92"/>
      <c r="P135" s="235">
        <f>O135*H135</f>
        <v>0</v>
      </c>
      <c r="Q135" s="235">
        <v>0.00064999999999999997</v>
      </c>
      <c r="R135" s="235">
        <f>Q135*H135</f>
        <v>0.0012999999999999999</v>
      </c>
      <c r="S135" s="235">
        <v>0</v>
      </c>
      <c r="T135" s="235">
        <f>S135*H135</f>
        <v>0</v>
      </c>
      <c r="U135" s="236" t="s">
        <v>1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7" t="s">
        <v>172</v>
      </c>
      <c r="AT135" s="237" t="s">
        <v>154</v>
      </c>
      <c r="AU135" s="237" t="s">
        <v>88</v>
      </c>
      <c r="AY135" s="18" t="s">
        <v>151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8" t="s">
        <v>86</v>
      </c>
      <c r="BK135" s="238">
        <f>ROUND(I135*H135,2)</f>
        <v>0</v>
      </c>
      <c r="BL135" s="18" t="s">
        <v>172</v>
      </c>
      <c r="BM135" s="237" t="s">
        <v>1512</v>
      </c>
    </row>
    <row r="136" s="2" customFormat="1">
      <c r="A136" s="39"/>
      <c r="B136" s="40"/>
      <c r="C136" s="41"/>
      <c r="D136" s="239" t="s">
        <v>160</v>
      </c>
      <c r="E136" s="41"/>
      <c r="F136" s="240" t="s">
        <v>1192</v>
      </c>
      <c r="G136" s="41"/>
      <c r="H136" s="41"/>
      <c r="I136" s="241"/>
      <c r="J136" s="41"/>
      <c r="K136" s="41"/>
      <c r="L136" s="45"/>
      <c r="M136" s="242"/>
      <c r="N136" s="243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160</v>
      </c>
      <c r="AU136" s="18" t="s">
        <v>88</v>
      </c>
    </row>
    <row r="137" s="2" customFormat="1" ht="24.15" customHeight="1">
      <c r="A137" s="39"/>
      <c r="B137" s="40"/>
      <c r="C137" s="226" t="s">
        <v>88</v>
      </c>
      <c r="D137" s="226" t="s">
        <v>154</v>
      </c>
      <c r="E137" s="227" t="s">
        <v>1194</v>
      </c>
      <c r="F137" s="228" t="s">
        <v>1195</v>
      </c>
      <c r="G137" s="229" t="s">
        <v>186</v>
      </c>
      <c r="H137" s="230">
        <v>2</v>
      </c>
      <c r="I137" s="231"/>
      <c r="J137" s="232">
        <f>ROUND(I137*H137,2)</f>
        <v>0</v>
      </c>
      <c r="K137" s="228" t="s">
        <v>1</v>
      </c>
      <c r="L137" s="45"/>
      <c r="M137" s="233" t="s">
        <v>1</v>
      </c>
      <c r="N137" s="234" t="s">
        <v>44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5">
        <f>S137*H137</f>
        <v>0</v>
      </c>
      <c r="U137" s="236" t="s">
        <v>1</v>
      </c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172</v>
      </c>
      <c r="AT137" s="237" t="s">
        <v>154</v>
      </c>
      <c r="AU137" s="237" t="s">
        <v>88</v>
      </c>
      <c r="AY137" s="18" t="s">
        <v>151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86</v>
      </c>
      <c r="BK137" s="238">
        <f>ROUND(I137*H137,2)</f>
        <v>0</v>
      </c>
      <c r="BL137" s="18" t="s">
        <v>172</v>
      </c>
      <c r="BM137" s="237" t="s">
        <v>1513</v>
      </c>
    </row>
    <row r="138" s="2" customFormat="1">
      <c r="A138" s="39"/>
      <c r="B138" s="40"/>
      <c r="C138" s="41"/>
      <c r="D138" s="239" t="s">
        <v>160</v>
      </c>
      <c r="E138" s="41"/>
      <c r="F138" s="240" t="s">
        <v>1195</v>
      </c>
      <c r="G138" s="41"/>
      <c r="H138" s="41"/>
      <c r="I138" s="241"/>
      <c r="J138" s="41"/>
      <c r="K138" s="41"/>
      <c r="L138" s="45"/>
      <c r="M138" s="242"/>
      <c r="N138" s="243"/>
      <c r="O138" s="92"/>
      <c r="P138" s="92"/>
      <c r="Q138" s="92"/>
      <c r="R138" s="92"/>
      <c r="S138" s="92"/>
      <c r="T138" s="92"/>
      <c r="U138" s="93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160</v>
      </c>
      <c r="AU138" s="18" t="s">
        <v>88</v>
      </c>
    </row>
    <row r="139" s="2" customFormat="1" ht="16.5" customHeight="1">
      <c r="A139" s="39"/>
      <c r="B139" s="40"/>
      <c r="C139" s="226" t="s">
        <v>167</v>
      </c>
      <c r="D139" s="226" t="s">
        <v>154</v>
      </c>
      <c r="E139" s="227" t="s">
        <v>1197</v>
      </c>
      <c r="F139" s="228" t="s">
        <v>1198</v>
      </c>
      <c r="G139" s="229" t="s">
        <v>582</v>
      </c>
      <c r="H139" s="230">
        <v>110</v>
      </c>
      <c r="I139" s="231"/>
      <c r="J139" s="232">
        <f>ROUND(I139*H139,2)</f>
        <v>0</v>
      </c>
      <c r="K139" s="228" t="s">
        <v>1</v>
      </c>
      <c r="L139" s="45"/>
      <c r="M139" s="233" t="s">
        <v>1</v>
      </c>
      <c r="N139" s="234" t="s">
        <v>44</v>
      </c>
      <c r="O139" s="92"/>
      <c r="P139" s="235">
        <f>O139*H139</f>
        <v>0</v>
      </c>
      <c r="Q139" s="235">
        <v>0.00055999999999999995</v>
      </c>
      <c r="R139" s="235">
        <f>Q139*H139</f>
        <v>0.061599999999999995</v>
      </c>
      <c r="S139" s="235">
        <v>0</v>
      </c>
      <c r="T139" s="235">
        <f>S139*H139</f>
        <v>0</v>
      </c>
      <c r="U139" s="23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172</v>
      </c>
      <c r="AT139" s="237" t="s">
        <v>154</v>
      </c>
      <c r="AU139" s="237" t="s">
        <v>88</v>
      </c>
      <c r="AY139" s="18" t="s">
        <v>151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86</v>
      </c>
      <c r="BK139" s="238">
        <f>ROUND(I139*H139,2)</f>
        <v>0</v>
      </c>
      <c r="BL139" s="18" t="s">
        <v>172</v>
      </c>
      <c r="BM139" s="237" t="s">
        <v>1514</v>
      </c>
    </row>
    <row r="140" s="2" customFormat="1">
      <c r="A140" s="39"/>
      <c r="B140" s="40"/>
      <c r="C140" s="41"/>
      <c r="D140" s="239" t="s">
        <v>160</v>
      </c>
      <c r="E140" s="41"/>
      <c r="F140" s="240" t="s">
        <v>1198</v>
      </c>
      <c r="G140" s="41"/>
      <c r="H140" s="41"/>
      <c r="I140" s="241"/>
      <c r="J140" s="41"/>
      <c r="K140" s="41"/>
      <c r="L140" s="45"/>
      <c r="M140" s="242"/>
      <c r="N140" s="243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88</v>
      </c>
    </row>
    <row r="141" s="2" customFormat="1" ht="21.75" customHeight="1">
      <c r="A141" s="39"/>
      <c r="B141" s="40"/>
      <c r="C141" s="226" t="s">
        <v>172</v>
      </c>
      <c r="D141" s="226" t="s">
        <v>154</v>
      </c>
      <c r="E141" s="227" t="s">
        <v>1200</v>
      </c>
      <c r="F141" s="228" t="s">
        <v>1201</v>
      </c>
      <c r="G141" s="229" t="s">
        <v>582</v>
      </c>
      <c r="H141" s="230">
        <v>110</v>
      </c>
      <c r="I141" s="231"/>
      <c r="J141" s="232">
        <f>ROUND(I141*H141,2)</f>
        <v>0</v>
      </c>
      <c r="K141" s="228" t="s">
        <v>1</v>
      </c>
      <c r="L141" s="45"/>
      <c r="M141" s="233" t="s">
        <v>1</v>
      </c>
      <c r="N141" s="234" t="s">
        <v>44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5">
        <f>S141*H141</f>
        <v>0</v>
      </c>
      <c r="U141" s="236" t="s">
        <v>1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172</v>
      </c>
      <c r="AT141" s="237" t="s">
        <v>154</v>
      </c>
      <c r="AU141" s="237" t="s">
        <v>88</v>
      </c>
      <c r="AY141" s="18" t="s">
        <v>151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86</v>
      </c>
      <c r="BK141" s="238">
        <f>ROUND(I141*H141,2)</f>
        <v>0</v>
      </c>
      <c r="BL141" s="18" t="s">
        <v>172</v>
      </c>
      <c r="BM141" s="237" t="s">
        <v>1515</v>
      </c>
    </row>
    <row r="142" s="2" customFormat="1">
      <c r="A142" s="39"/>
      <c r="B142" s="40"/>
      <c r="C142" s="41"/>
      <c r="D142" s="239" t="s">
        <v>160</v>
      </c>
      <c r="E142" s="41"/>
      <c r="F142" s="240" t="s">
        <v>1201</v>
      </c>
      <c r="G142" s="41"/>
      <c r="H142" s="41"/>
      <c r="I142" s="241"/>
      <c r="J142" s="41"/>
      <c r="K142" s="41"/>
      <c r="L142" s="45"/>
      <c r="M142" s="242"/>
      <c r="N142" s="243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160</v>
      </c>
      <c r="AU142" s="18" t="s">
        <v>88</v>
      </c>
    </row>
    <row r="143" s="2" customFormat="1" ht="24.15" customHeight="1">
      <c r="A143" s="39"/>
      <c r="B143" s="40"/>
      <c r="C143" s="226" t="s">
        <v>150</v>
      </c>
      <c r="D143" s="226" t="s">
        <v>154</v>
      </c>
      <c r="E143" s="227" t="s">
        <v>1203</v>
      </c>
      <c r="F143" s="228" t="s">
        <v>1204</v>
      </c>
      <c r="G143" s="229" t="s">
        <v>320</v>
      </c>
      <c r="H143" s="230">
        <v>2.7519999999999998</v>
      </c>
      <c r="I143" s="231"/>
      <c r="J143" s="232">
        <f>ROUND(I143*H143,2)</f>
        <v>0</v>
      </c>
      <c r="K143" s="228" t="s">
        <v>1</v>
      </c>
      <c r="L143" s="45"/>
      <c r="M143" s="233" t="s">
        <v>1</v>
      </c>
      <c r="N143" s="234" t="s">
        <v>44</v>
      </c>
      <c r="O143" s="92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5">
        <f>S143*H143</f>
        <v>0</v>
      </c>
      <c r="U143" s="23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7" t="s">
        <v>172</v>
      </c>
      <c r="AT143" s="237" t="s">
        <v>154</v>
      </c>
      <c r="AU143" s="237" t="s">
        <v>88</v>
      </c>
      <c r="AY143" s="18" t="s">
        <v>151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8" t="s">
        <v>86</v>
      </c>
      <c r="BK143" s="238">
        <f>ROUND(I143*H143,2)</f>
        <v>0</v>
      </c>
      <c r="BL143" s="18" t="s">
        <v>172</v>
      </c>
      <c r="BM143" s="237" t="s">
        <v>1516</v>
      </c>
    </row>
    <row r="144" s="2" customFormat="1">
      <c r="A144" s="39"/>
      <c r="B144" s="40"/>
      <c r="C144" s="41"/>
      <c r="D144" s="239" t="s">
        <v>160</v>
      </c>
      <c r="E144" s="41"/>
      <c r="F144" s="240" t="s">
        <v>1204</v>
      </c>
      <c r="G144" s="41"/>
      <c r="H144" s="41"/>
      <c r="I144" s="241"/>
      <c r="J144" s="41"/>
      <c r="K144" s="41"/>
      <c r="L144" s="45"/>
      <c r="M144" s="242"/>
      <c r="N144" s="243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88</v>
      </c>
    </row>
    <row r="145" s="13" customFormat="1">
      <c r="A145" s="13"/>
      <c r="B145" s="244"/>
      <c r="C145" s="245"/>
      <c r="D145" s="239" t="s">
        <v>161</v>
      </c>
      <c r="E145" s="246" t="s">
        <v>1</v>
      </c>
      <c r="F145" s="247" t="s">
        <v>1517</v>
      </c>
      <c r="G145" s="245"/>
      <c r="H145" s="248">
        <v>2.7519999999999998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2"/>
      <c r="U145" s="25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161</v>
      </c>
      <c r="AU145" s="254" t="s">
        <v>88</v>
      </c>
      <c r="AV145" s="13" t="s">
        <v>88</v>
      </c>
      <c r="AW145" s="13" t="s">
        <v>35</v>
      </c>
      <c r="AX145" s="13" t="s">
        <v>79</v>
      </c>
      <c r="AY145" s="254" t="s">
        <v>151</v>
      </c>
    </row>
    <row r="146" s="15" customFormat="1">
      <c r="A146" s="15"/>
      <c r="B146" s="271"/>
      <c r="C146" s="272"/>
      <c r="D146" s="239" t="s">
        <v>161</v>
      </c>
      <c r="E146" s="273" t="s">
        <v>1</v>
      </c>
      <c r="F146" s="274" t="s">
        <v>236</v>
      </c>
      <c r="G146" s="272"/>
      <c r="H146" s="275">
        <v>2.7519999999999998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79"/>
      <c r="U146" s="280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161</v>
      </c>
      <c r="AU146" s="281" t="s">
        <v>88</v>
      </c>
      <c r="AV146" s="15" t="s">
        <v>172</v>
      </c>
      <c r="AW146" s="15" t="s">
        <v>35</v>
      </c>
      <c r="AX146" s="15" t="s">
        <v>86</v>
      </c>
      <c r="AY146" s="281" t="s">
        <v>151</v>
      </c>
    </row>
    <row r="147" s="2" customFormat="1" ht="37.8" customHeight="1">
      <c r="A147" s="39"/>
      <c r="B147" s="40"/>
      <c r="C147" s="226" t="s">
        <v>183</v>
      </c>
      <c r="D147" s="226" t="s">
        <v>154</v>
      </c>
      <c r="E147" s="227" t="s">
        <v>1207</v>
      </c>
      <c r="F147" s="228" t="s">
        <v>1208</v>
      </c>
      <c r="G147" s="229" t="s">
        <v>320</v>
      </c>
      <c r="H147" s="230">
        <v>8.8900000000000006</v>
      </c>
      <c r="I147" s="231"/>
      <c r="J147" s="232">
        <f>ROUND(I147*H147,2)</f>
        <v>0</v>
      </c>
      <c r="K147" s="228" t="s">
        <v>1</v>
      </c>
      <c r="L147" s="45"/>
      <c r="M147" s="233" t="s">
        <v>1</v>
      </c>
      <c r="N147" s="234" t="s">
        <v>44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5">
        <f>S147*H147</f>
        <v>0</v>
      </c>
      <c r="U147" s="236" t="s">
        <v>1</v>
      </c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172</v>
      </c>
      <c r="AT147" s="237" t="s">
        <v>154</v>
      </c>
      <c r="AU147" s="237" t="s">
        <v>88</v>
      </c>
      <c r="AY147" s="18" t="s">
        <v>151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86</v>
      </c>
      <c r="BK147" s="238">
        <f>ROUND(I147*H147,2)</f>
        <v>0</v>
      </c>
      <c r="BL147" s="18" t="s">
        <v>172</v>
      </c>
      <c r="BM147" s="237" t="s">
        <v>1518</v>
      </c>
    </row>
    <row r="148" s="2" customFormat="1">
      <c r="A148" s="39"/>
      <c r="B148" s="40"/>
      <c r="C148" s="41"/>
      <c r="D148" s="239" t="s">
        <v>160</v>
      </c>
      <c r="E148" s="41"/>
      <c r="F148" s="240" t="s">
        <v>1208</v>
      </c>
      <c r="G148" s="41"/>
      <c r="H148" s="41"/>
      <c r="I148" s="241"/>
      <c r="J148" s="41"/>
      <c r="K148" s="41"/>
      <c r="L148" s="45"/>
      <c r="M148" s="242"/>
      <c r="N148" s="243"/>
      <c r="O148" s="92"/>
      <c r="P148" s="92"/>
      <c r="Q148" s="92"/>
      <c r="R148" s="92"/>
      <c r="S148" s="92"/>
      <c r="T148" s="92"/>
      <c r="U148" s="93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160</v>
      </c>
      <c r="AU148" s="18" t="s">
        <v>88</v>
      </c>
    </row>
    <row r="149" s="13" customFormat="1">
      <c r="A149" s="13"/>
      <c r="B149" s="244"/>
      <c r="C149" s="245"/>
      <c r="D149" s="239" t="s">
        <v>161</v>
      </c>
      <c r="E149" s="246" t="s">
        <v>1</v>
      </c>
      <c r="F149" s="247" t="s">
        <v>1519</v>
      </c>
      <c r="G149" s="245"/>
      <c r="H149" s="248">
        <v>5.25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2"/>
      <c r="U149" s="25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161</v>
      </c>
      <c r="AU149" s="254" t="s">
        <v>88</v>
      </c>
      <c r="AV149" s="13" t="s">
        <v>88</v>
      </c>
      <c r="AW149" s="13" t="s">
        <v>35</v>
      </c>
      <c r="AX149" s="13" t="s">
        <v>79</v>
      </c>
      <c r="AY149" s="254" t="s">
        <v>151</v>
      </c>
    </row>
    <row r="150" s="13" customFormat="1">
      <c r="A150" s="13"/>
      <c r="B150" s="244"/>
      <c r="C150" s="245"/>
      <c r="D150" s="239" t="s">
        <v>161</v>
      </c>
      <c r="E150" s="246" t="s">
        <v>1</v>
      </c>
      <c r="F150" s="247" t="s">
        <v>1520</v>
      </c>
      <c r="G150" s="245"/>
      <c r="H150" s="248">
        <v>3.6400000000000001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2"/>
      <c r="U150" s="25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161</v>
      </c>
      <c r="AU150" s="254" t="s">
        <v>88</v>
      </c>
      <c r="AV150" s="13" t="s">
        <v>88</v>
      </c>
      <c r="AW150" s="13" t="s">
        <v>35</v>
      </c>
      <c r="AX150" s="13" t="s">
        <v>79</v>
      </c>
      <c r="AY150" s="254" t="s">
        <v>151</v>
      </c>
    </row>
    <row r="151" s="15" customFormat="1">
      <c r="A151" s="15"/>
      <c r="B151" s="271"/>
      <c r="C151" s="272"/>
      <c r="D151" s="239" t="s">
        <v>161</v>
      </c>
      <c r="E151" s="273" t="s">
        <v>1</v>
      </c>
      <c r="F151" s="274" t="s">
        <v>236</v>
      </c>
      <c r="G151" s="272"/>
      <c r="H151" s="275">
        <v>8.8900000000000006</v>
      </c>
      <c r="I151" s="276"/>
      <c r="J151" s="272"/>
      <c r="K151" s="272"/>
      <c r="L151" s="277"/>
      <c r="M151" s="278"/>
      <c r="N151" s="279"/>
      <c r="O151" s="279"/>
      <c r="P151" s="279"/>
      <c r="Q151" s="279"/>
      <c r="R151" s="279"/>
      <c r="S151" s="279"/>
      <c r="T151" s="279"/>
      <c r="U151" s="280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1" t="s">
        <v>161</v>
      </c>
      <c r="AU151" s="281" t="s">
        <v>88</v>
      </c>
      <c r="AV151" s="15" t="s">
        <v>172</v>
      </c>
      <c r="AW151" s="15" t="s">
        <v>35</v>
      </c>
      <c r="AX151" s="15" t="s">
        <v>86</v>
      </c>
      <c r="AY151" s="281" t="s">
        <v>151</v>
      </c>
    </row>
    <row r="152" s="2" customFormat="1" ht="24.15" customHeight="1">
      <c r="A152" s="39"/>
      <c r="B152" s="40"/>
      <c r="C152" s="226" t="s">
        <v>279</v>
      </c>
      <c r="D152" s="226" t="s">
        <v>154</v>
      </c>
      <c r="E152" s="227" t="s">
        <v>1384</v>
      </c>
      <c r="F152" s="228" t="s">
        <v>1385</v>
      </c>
      <c r="G152" s="229" t="s">
        <v>320</v>
      </c>
      <c r="H152" s="230">
        <v>11.642</v>
      </c>
      <c r="I152" s="231"/>
      <c r="J152" s="232">
        <f>ROUND(I152*H152,2)</f>
        <v>0</v>
      </c>
      <c r="K152" s="228" t="s">
        <v>1</v>
      </c>
      <c r="L152" s="45"/>
      <c r="M152" s="233" t="s">
        <v>1</v>
      </c>
      <c r="N152" s="234" t="s">
        <v>44</v>
      </c>
      <c r="O152" s="92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5">
        <f>S152*H152</f>
        <v>0</v>
      </c>
      <c r="U152" s="236" t="s">
        <v>1</v>
      </c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7" t="s">
        <v>172</v>
      </c>
      <c r="AT152" s="237" t="s">
        <v>154</v>
      </c>
      <c r="AU152" s="237" t="s">
        <v>88</v>
      </c>
      <c r="AY152" s="18" t="s">
        <v>151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8" t="s">
        <v>86</v>
      </c>
      <c r="BK152" s="238">
        <f>ROUND(I152*H152,2)</f>
        <v>0</v>
      </c>
      <c r="BL152" s="18" t="s">
        <v>172</v>
      </c>
      <c r="BM152" s="237" t="s">
        <v>1521</v>
      </c>
    </row>
    <row r="153" s="2" customFormat="1">
      <c r="A153" s="39"/>
      <c r="B153" s="40"/>
      <c r="C153" s="41"/>
      <c r="D153" s="239" t="s">
        <v>160</v>
      </c>
      <c r="E153" s="41"/>
      <c r="F153" s="240" t="s">
        <v>1385</v>
      </c>
      <c r="G153" s="41"/>
      <c r="H153" s="41"/>
      <c r="I153" s="241"/>
      <c r="J153" s="41"/>
      <c r="K153" s="41"/>
      <c r="L153" s="45"/>
      <c r="M153" s="242"/>
      <c r="N153" s="243"/>
      <c r="O153" s="92"/>
      <c r="P153" s="92"/>
      <c r="Q153" s="92"/>
      <c r="R153" s="92"/>
      <c r="S153" s="92"/>
      <c r="T153" s="92"/>
      <c r="U153" s="93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160</v>
      </c>
      <c r="AU153" s="18" t="s">
        <v>88</v>
      </c>
    </row>
    <row r="154" s="13" customFormat="1">
      <c r="A154" s="13"/>
      <c r="B154" s="244"/>
      <c r="C154" s="245"/>
      <c r="D154" s="239" t="s">
        <v>161</v>
      </c>
      <c r="E154" s="246" t="s">
        <v>1</v>
      </c>
      <c r="F154" s="247" t="s">
        <v>1522</v>
      </c>
      <c r="G154" s="245"/>
      <c r="H154" s="248">
        <v>2.7519999999999998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2"/>
      <c r="U154" s="25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161</v>
      </c>
      <c r="AU154" s="254" t="s">
        <v>88</v>
      </c>
      <c r="AV154" s="13" t="s">
        <v>88</v>
      </c>
      <c r="AW154" s="13" t="s">
        <v>35</v>
      </c>
      <c r="AX154" s="13" t="s">
        <v>79</v>
      </c>
      <c r="AY154" s="254" t="s">
        <v>151</v>
      </c>
    </row>
    <row r="155" s="13" customFormat="1">
      <c r="A155" s="13"/>
      <c r="B155" s="244"/>
      <c r="C155" s="245"/>
      <c r="D155" s="239" t="s">
        <v>161</v>
      </c>
      <c r="E155" s="246" t="s">
        <v>1</v>
      </c>
      <c r="F155" s="247" t="s">
        <v>1523</v>
      </c>
      <c r="G155" s="245"/>
      <c r="H155" s="248">
        <v>8.8900000000000006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2"/>
      <c r="U155" s="25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161</v>
      </c>
      <c r="AU155" s="254" t="s">
        <v>88</v>
      </c>
      <c r="AV155" s="13" t="s">
        <v>88</v>
      </c>
      <c r="AW155" s="13" t="s">
        <v>35</v>
      </c>
      <c r="AX155" s="13" t="s">
        <v>79</v>
      </c>
      <c r="AY155" s="254" t="s">
        <v>151</v>
      </c>
    </row>
    <row r="156" s="15" customFormat="1">
      <c r="A156" s="15"/>
      <c r="B156" s="271"/>
      <c r="C156" s="272"/>
      <c r="D156" s="239" t="s">
        <v>161</v>
      </c>
      <c r="E156" s="273" t="s">
        <v>1</v>
      </c>
      <c r="F156" s="274" t="s">
        <v>236</v>
      </c>
      <c r="G156" s="272"/>
      <c r="H156" s="275">
        <v>11.642</v>
      </c>
      <c r="I156" s="276"/>
      <c r="J156" s="272"/>
      <c r="K156" s="272"/>
      <c r="L156" s="277"/>
      <c r="M156" s="278"/>
      <c r="N156" s="279"/>
      <c r="O156" s="279"/>
      <c r="P156" s="279"/>
      <c r="Q156" s="279"/>
      <c r="R156" s="279"/>
      <c r="S156" s="279"/>
      <c r="T156" s="279"/>
      <c r="U156" s="280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161</v>
      </c>
      <c r="AU156" s="281" t="s">
        <v>88</v>
      </c>
      <c r="AV156" s="15" t="s">
        <v>172</v>
      </c>
      <c r="AW156" s="15" t="s">
        <v>35</v>
      </c>
      <c r="AX156" s="15" t="s">
        <v>86</v>
      </c>
      <c r="AY156" s="281" t="s">
        <v>151</v>
      </c>
    </row>
    <row r="157" s="2" customFormat="1" ht="24.15" customHeight="1">
      <c r="A157" s="39"/>
      <c r="B157" s="40"/>
      <c r="C157" s="226" t="s">
        <v>287</v>
      </c>
      <c r="D157" s="226" t="s">
        <v>154</v>
      </c>
      <c r="E157" s="227" t="s">
        <v>1213</v>
      </c>
      <c r="F157" s="228" t="s">
        <v>1214</v>
      </c>
      <c r="G157" s="229" t="s">
        <v>226</v>
      </c>
      <c r="H157" s="230">
        <v>34.009999999999998</v>
      </c>
      <c r="I157" s="231"/>
      <c r="J157" s="232">
        <f>ROUND(I157*H157,2)</f>
        <v>0</v>
      </c>
      <c r="K157" s="228" t="s">
        <v>1</v>
      </c>
      <c r="L157" s="45"/>
      <c r="M157" s="233" t="s">
        <v>1</v>
      </c>
      <c r="N157" s="234" t="s">
        <v>44</v>
      </c>
      <c r="O157" s="92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5">
        <f>S157*H157</f>
        <v>0</v>
      </c>
      <c r="U157" s="236" t="s">
        <v>1</v>
      </c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7" t="s">
        <v>172</v>
      </c>
      <c r="AT157" s="237" t="s">
        <v>154</v>
      </c>
      <c r="AU157" s="237" t="s">
        <v>88</v>
      </c>
      <c r="AY157" s="18" t="s">
        <v>151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8" t="s">
        <v>86</v>
      </c>
      <c r="BK157" s="238">
        <f>ROUND(I157*H157,2)</f>
        <v>0</v>
      </c>
      <c r="BL157" s="18" t="s">
        <v>172</v>
      </c>
      <c r="BM157" s="237" t="s">
        <v>1524</v>
      </c>
    </row>
    <row r="158" s="2" customFormat="1">
      <c r="A158" s="39"/>
      <c r="B158" s="40"/>
      <c r="C158" s="41"/>
      <c r="D158" s="239" t="s">
        <v>160</v>
      </c>
      <c r="E158" s="41"/>
      <c r="F158" s="240" t="s">
        <v>1214</v>
      </c>
      <c r="G158" s="41"/>
      <c r="H158" s="41"/>
      <c r="I158" s="241"/>
      <c r="J158" s="41"/>
      <c r="K158" s="41"/>
      <c r="L158" s="45"/>
      <c r="M158" s="242"/>
      <c r="N158" s="243"/>
      <c r="O158" s="92"/>
      <c r="P158" s="92"/>
      <c r="Q158" s="92"/>
      <c r="R158" s="92"/>
      <c r="S158" s="92"/>
      <c r="T158" s="92"/>
      <c r="U158" s="93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160</v>
      </c>
      <c r="AU158" s="18" t="s">
        <v>88</v>
      </c>
    </row>
    <row r="159" s="13" customFormat="1">
      <c r="A159" s="13"/>
      <c r="B159" s="244"/>
      <c r="C159" s="245"/>
      <c r="D159" s="239" t="s">
        <v>161</v>
      </c>
      <c r="E159" s="246" t="s">
        <v>1</v>
      </c>
      <c r="F159" s="247" t="s">
        <v>1525</v>
      </c>
      <c r="G159" s="245"/>
      <c r="H159" s="248">
        <v>26.25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2"/>
      <c r="U159" s="25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161</v>
      </c>
      <c r="AU159" s="254" t="s">
        <v>88</v>
      </c>
      <c r="AV159" s="13" t="s">
        <v>88</v>
      </c>
      <c r="AW159" s="13" t="s">
        <v>35</v>
      </c>
      <c r="AX159" s="13" t="s">
        <v>79</v>
      </c>
      <c r="AY159" s="254" t="s">
        <v>151</v>
      </c>
    </row>
    <row r="160" s="13" customFormat="1">
      <c r="A160" s="13"/>
      <c r="B160" s="244"/>
      <c r="C160" s="245"/>
      <c r="D160" s="239" t="s">
        <v>161</v>
      </c>
      <c r="E160" s="246" t="s">
        <v>1</v>
      </c>
      <c r="F160" s="247" t="s">
        <v>1526</v>
      </c>
      <c r="G160" s="245"/>
      <c r="H160" s="248">
        <v>5.2000000000000002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2"/>
      <c r="U160" s="25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161</v>
      </c>
      <c r="AU160" s="254" t="s">
        <v>88</v>
      </c>
      <c r="AV160" s="13" t="s">
        <v>88</v>
      </c>
      <c r="AW160" s="13" t="s">
        <v>35</v>
      </c>
      <c r="AX160" s="13" t="s">
        <v>79</v>
      </c>
      <c r="AY160" s="254" t="s">
        <v>151</v>
      </c>
    </row>
    <row r="161" s="13" customFormat="1">
      <c r="A161" s="13"/>
      <c r="B161" s="244"/>
      <c r="C161" s="245"/>
      <c r="D161" s="239" t="s">
        <v>161</v>
      </c>
      <c r="E161" s="246" t="s">
        <v>1</v>
      </c>
      <c r="F161" s="247" t="s">
        <v>1527</v>
      </c>
      <c r="G161" s="245"/>
      <c r="H161" s="248">
        <v>2.5600000000000001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2"/>
      <c r="U161" s="25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161</v>
      </c>
      <c r="AU161" s="254" t="s">
        <v>88</v>
      </c>
      <c r="AV161" s="13" t="s">
        <v>88</v>
      </c>
      <c r="AW161" s="13" t="s">
        <v>35</v>
      </c>
      <c r="AX161" s="13" t="s">
        <v>79</v>
      </c>
      <c r="AY161" s="254" t="s">
        <v>151</v>
      </c>
    </row>
    <row r="162" s="15" customFormat="1">
      <c r="A162" s="15"/>
      <c r="B162" s="271"/>
      <c r="C162" s="272"/>
      <c r="D162" s="239" t="s">
        <v>161</v>
      </c>
      <c r="E162" s="273" t="s">
        <v>1</v>
      </c>
      <c r="F162" s="274" t="s">
        <v>236</v>
      </c>
      <c r="G162" s="272"/>
      <c r="H162" s="275">
        <v>34.009999999999998</v>
      </c>
      <c r="I162" s="276"/>
      <c r="J162" s="272"/>
      <c r="K162" s="272"/>
      <c r="L162" s="277"/>
      <c r="M162" s="278"/>
      <c r="N162" s="279"/>
      <c r="O162" s="279"/>
      <c r="P162" s="279"/>
      <c r="Q162" s="279"/>
      <c r="R162" s="279"/>
      <c r="S162" s="279"/>
      <c r="T162" s="279"/>
      <c r="U162" s="280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161</v>
      </c>
      <c r="AU162" s="281" t="s">
        <v>88</v>
      </c>
      <c r="AV162" s="15" t="s">
        <v>172</v>
      </c>
      <c r="AW162" s="15" t="s">
        <v>35</v>
      </c>
      <c r="AX162" s="15" t="s">
        <v>86</v>
      </c>
      <c r="AY162" s="281" t="s">
        <v>151</v>
      </c>
    </row>
    <row r="163" s="12" customFormat="1" ht="22.8" customHeight="1">
      <c r="A163" s="12"/>
      <c r="B163" s="210"/>
      <c r="C163" s="211"/>
      <c r="D163" s="212" t="s">
        <v>78</v>
      </c>
      <c r="E163" s="224" t="s">
        <v>295</v>
      </c>
      <c r="F163" s="224" t="s">
        <v>664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SUM(P164:P165)</f>
        <v>0</v>
      </c>
      <c r="Q163" s="218"/>
      <c r="R163" s="219">
        <f>SUM(R164:R165)</f>
        <v>0</v>
      </c>
      <c r="S163" s="218"/>
      <c r="T163" s="219">
        <f>SUM(T164:T165)</f>
        <v>0.31</v>
      </c>
      <c r="U163" s="220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86</v>
      </c>
      <c r="AT163" s="222" t="s">
        <v>78</v>
      </c>
      <c r="AU163" s="222" t="s">
        <v>86</v>
      </c>
      <c r="AY163" s="221" t="s">
        <v>151</v>
      </c>
      <c r="BK163" s="223">
        <f>SUM(BK164:BK165)</f>
        <v>0</v>
      </c>
    </row>
    <row r="164" s="2" customFormat="1" ht="16.5" customHeight="1">
      <c r="A164" s="39"/>
      <c r="B164" s="40"/>
      <c r="C164" s="226" t="s">
        <v>295</v>
      </c>
      <c r="D164" s="226" t="s">
        <v>154</v>
      </c>
      <c r="E164" s="227" t="s">
        <v>1229</v>
      </c>
      <c r="F164" s="228" t="s">
        <v>1230</v>
      </c>
      <c r="G164" s="229" t="s">
        <v>320</v>
      </c>
      <c r="H164" s="230">
        <v>0.155</v>
      </c>
      <c r="I164" s="231"/>
      <c r="J164" s="232">
        <f>ROUND(I164*H164,2)</f>
        <v>0</v>
      </c>
      <c r="K164" s="228" t="s">
        <v>1</v>
      </c>
      <c r="L164" s="45"/>
      <c r="M164" s="233" t="s">
        <v>1</v>
      </c>
      <c r="N164" s="234" t="s">
        <v>44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2</v>
      </c>
      <c r="T164" s="235">
        <f>S164*H164</f>
        <v>0.31</v>
      </c>
      <c r="U164" s="236" t="s">
        <v>1</v>
      </c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172</v>
      </c>
      <c r="AT164" s="237" t="s">
        <v>154</v>
      </c>
      <c r="AU164" s="237" t="s">
        <v>88</v>
      </c>
      <c r="AY164" s="18" t="s">
        <v>151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86</v>
      </c>
      <c r="BK164" s="238">
        <f>ROUND(I164*H164,2)</f>
        <v>0</v>
      </c>
      <c r="BL164" s="18" t="s">
        <v>172</v>
      </c>
      <c r="BM164" s="237" t="s">
        <v>1528</v>
      </c>
    </row>
    <row r="165" s="2" customFormat="1">
      <c r="A165" s="39"/>
      <c r="B165" s="40"/>
      <c r="C165" s="41"/>
      <c r="D165" s="239" t="s">
        <v>160</v>
      </c>
      <c r="E165" s="41"/>
      <c r="F165" s="240" t="s">
        <v>1230</v>
      </c>
      <c r="G165" s="41"/>
      <c r="H165" s="41"/>
      <c r="I165" s="241"/>
      <c r="J165" s="41"/>
      <c r="K165" s="41"/>
      <c r="L165" s="45"/>
      <c r="M165" s="242"/>
      <c r="N165" s="243"/>
      <c r="O165" s="92"/>
      <c r="P165" s="92"/>
      <c r="Q165" s="92"/>
      <c r="R165" s="92"/>
      <c r="S165" s="92"/>
      <c r="T165" s="92"/>
      <c r="U165" s="93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160</v>
      </c>
      <c r="AU165" s="18" t="s">
        <v>88</v>
      </c>
    </row>
    <row r="166" s="12" customFormat="1" ht="25.92" customHeight="1">
      <c r="A166" s="12"/>
      <c r="B166" s="210"/>
      <c r="C166" s="211"/>
      <c r="D166" s="212" t="s">
        <v>78</v>
      </c>
      <c r="E166" s="213" t="s">
        <v>1232</v>
      </c>
      <c r="F166" s="213" t="s">
        <v>1233</v>
      </c>
      <c r="G166" s="211"/>
      <c r="H166" s="211"/>
      <c r="I166" s="214"/>
      <c r="J166" s="215">
        <f>BK166</f>
        <v>0</v>
      </c>
      <c r="K166" s="211"/>
      <c r="L166" s="216"/>
      <c r="M166" s="217"/>
      <c r="N166" s="218"/>
      <c r="O166" s="218"/>
      <c r="P166" s="219">
        <f>P167</f>
        <v>0</v>
      </c>
      <c r="Q166" s="218"/>
      <c r="R166" s="219">
        <f>R167</f>
        <v>0.089450000000000002</v>
      </c>
      <c r="S166" s="218"/>
      <c r="T166" s="219">
        <f>T167</f>
        <v>0</v>
      </c>
      <c r="U166" s="220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88</v>
      </c>
      <c r="AT166" s="222" t="s">
        <v>78</v>
      </c>
      <c r="AU166" s="222" t="s">
        <v>79</v>
      </c>
      <c r="AY166" s="221" t="s">
        <v>151</v>
      </c>
      <c r="BK166" s="223">
        <f>BK167</f>
        <v>0</v>
      </c>
    </row>
    <row r="167" s="12" customFormat="1" ht="22.8" customHeight="1">
      <c r="A167" s="12"/>
      <c r="B167" s="210"/>
      <c r="C167" s="211"/>
      <c r="D167" s="212" t="s">
        <v>78</v>
      </c>
      <c r="E167" s="224" t="s">
        <v>1234</v>
      </c>
      <c r="F167" s="224" t="s">
        <v>1235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SUM(P168:P192)</f>
        <v>0</v>
      </c>
      <c r="Q167" s="218"/>
      <c r="R167" s="219">
        <f>SUM(R168:R192)</f>
        <v>0.089450000000000002</v>
      </c>
      <c r="S167" s="218"/>
      <c r="T167" s="219">
        <f>SUM(T168:T192)</f>
        <v>0</v>
      </c>
      <c r="U167" s="220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88</v>
      </c>
      <c r="AT167" s="222" t="s">
        <v>78</v>
      </c>
      <c r="AU167" s="222" t="s">
        <v>86</v>
      </c>
      <c r="AY167" s="221" t="s">
        <v>151</v>
      </c>
      <c r="BK167" s="223">
        <f>SUM(BK168:BK192)</f>
        <v>0</v>
      </c>
    </row>
    <row r="168" s="2" customFormat="1" ht="16.5" customHeight="1">
      <c r="A168" s="39"/>
      <c r="B168" s="40"/>
      <c r="C168" s="226" t="s">
        <v>309</v>
      </c>
      <c r="D168" s="226" t="s">
        <v>154</v>
      </c>
      <c r="E168" s="227" t="s">
        <v>1236</v>
      </c>
      <c r="F168" s="228" t="s">
        <v>1237</v>
      </c>
      <c r="G168" s="229" t="s">
        <v>186</v>
      </c>
      <c r="H168" s="230">
        <v>14</v>
      </c>
      <c r="I168" s="231"/>
      <c r="J168" s="232">
        <f>ROUND(I168*H168,2)</f>
        <v>0</v>
      </c>
      <c r="K168" s="228" t="s">
        <v>1</v>
      </c>
      <c r="L168" s="45"/>
      <c r="M168" s="233" t="s">
        <v>1</v>
      </c>
      <c r="N168" s="234" t="s">
        <v>44</v>
      </c>
      <c r="O168" s="92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5">
        <f>S168*H168</f>
        <v>0</v>
      </c>
      <c r="U168" s="236" t="s">
        <v>1</v>
      </c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7" t="s">
        <v>641</v>
      </c>
      <c r="AT168" s="237" t="s">
        <v>154</v>
      </c>
      <c r="AU168" s="237" t="s">
        <v>88</v>
      </c>
      <c r="AY168" s="18" t="s">
        <v>151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8" t="s">
        <v>86</v>
      </c>
      <c r="BK168" s="238">
        <f>ROUND(I168*H168,2)</f>
        <v>0</v>
      </c>
      <c r="BL168" s="18" t="s">
        <v>641</v>
      </c>
      <c r="BM168" s="237" t="s">
        <v>1529</v>
      </c>
    </row>
    <row r="169" s="2" customFormat="1">
      <c r="A169" s="39"/>
      <c r="B169" s="40"/>
      <c r="C169" s="41"/>
      <c r="D169" s="239" t="s">
        <v>160</v>
      </c>
      <c r="E169" s="41"/>
      <c r="F169" s="240" t="s">
        <v>1237</v>
      </c>
      <c r="G169" s="41"/>
      <c r="H169" s="41"/>
      <c r="I169" s="241"/>
      <c r="J169" s="41"/>
      <c r="K169" s="41"/>
      <c r="L169" s="45"/>
      <c r="M169" s="242"/>
      <c r="N169" s="243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160</v>
      </c>
      <c r="AU169" s="18" t="s">
        <v>88</v>
      </c>
    </row>
    <row r="170" s="2" customFormat="1" ht="16.5" customHeight="1">
      <c r="A170" s="39"/>
      <c r="B170" s="40"/>
      <c r="C170" s="293" t="s">
        <v>9</v>
      </c>
      <c r="D170" s="293" t="s">
        <v>382</v>
      </c>
      <c r="E170" s="294" t="s">
        <v>1239</v>
      </c>
      <c r="F170" s="295" t="s">
        <v>1240</v>
      </c>
      <c r="G170" s="296" t="s">
        <v>186</v>
      </c>
      <c r="H170" s="297">
        <v>10</v>
      </c>
      <c r="I170" s="298"/>
      <c r="J170" s="299">
        <f>ROUND(I170*H170,2)</f>
        <v>0</v>
      </c>
      <c r="K170" s="295" t="s">
        <v>1</v>
      </c>
      <c r="L170" s="300"/>
      <c r="M170" s="301" t="s">
        <v>1</v>
      </c>
      <c r="N170" s="302" t="s">
        <v>44</v>
      </c>
      <c r="O170" s="92"/>
      <c r="P170" s="235">
        <f>O170*H170</f>
        <v>0</v>
      </c>
      <c r="Q170" s="235">
        <v>0.00013999999999999999</v>
      </c>
      <c r="R170" s="235">
        <f>Q170*H170</f>
        <v>0.0013999999999999998</v>
      </c>
      <c r="S170" s="235">
        <v>0</v>
      </c>
      <c r="T170" s="235">
        <f>S170*H170</f>
        <v>0</v>
      </c>
      <c r="U170" s="236" t="s">
        <v>1</v>
      </c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1241</v>
      </c>
      <c r="AT170" s="237" t="s">
        <v>382</v>
      </c>
      <c r="AU170" s="237" t="s">
        <v>88</v>
      </c>
      <c r="AY170" s="18" t="s">
        <v>151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86</v>
      </c>
      <c r="BK170" s="238">
        <f>ROUND(I170*H170,2)</f>
        <v>0</v>
      </c>
      <c r="BL170" s="18" t="s">
        <v>1241</v>
      </c>
      <c r="BM170" s="237" t="s">
        <v>1530</v>
      </c>
    </row>
    <row r="171" s="2" customFormat="1">
      <c r="A171" s="39"/>
      <c r="B171" s="40"/>
      <c r="C171" s="41"/>
      <c r="D171" s="239" t="s">
        <v>160</v>
      </c>
      <c r="E171" s="41"/>
      <c r="F171" s="240" t="s">
        <v>1240</v>
      </c>
      <c r="G171" s="41"/>
      <c r="H171" s="41"/>
      <c r="I171" s="241"/>
      <c r="J171" s="41"/>
      <c r="K171" s="41"/>
      <c r="L171" s="45"/>
      <c r="M171" s="242"/>
      <c r="N171" s="243"/>
      <c r="O171" s="92"/>
      <c r="P171" s="92"/>
      <c r="Q171" s="92"/>
      <c r="R171" s="92"/>
      <c r="S171" s="92"/>
      <c r="T171" s="92"/>
      <c r="U171" s="93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160</v>
      </c>
      <c r="AU171" s="18" t="s">
        <v>88</v>
      </c>
    </row>
    <row r="172" s="2" customFormat="1">
      <c r="A172" s="39"/>
      <c r="B172" s="40"/>
      <c r="C172" s="41"/>
      <c r="D172" s="239" t="s">
        <v>231</v>
      </c>
      <c r="E172" s="41"/>
      <c r="F172" s="270" t="s">
        <v>1243</v>
      </c>
      <c r="G172" s="41"/>
      <c r="H172" s="41"/>
      <c r="I172" s="241"/>
      <c r="J172" s="41"/>
      <c r="K172" s="41"/>
      <c r="L172" s="45"/>
      <c r="M172" s="242"/>
      <c r="N172" s="243"/>
      <c r="O172" s="92"/>
      <c r="P172" s="92"/>
      <c r="Q172" s="92"/>
      <c r="R172" s="92"/>
      <c r="S172" s="92"/>
      <c r="T172" s="92"/>
      <c r="U172" s="93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231</v>
      </c>
      <c r="AU172" s="18" t="s">
        <v>88</v>
      </c>
    </row>
    <row r="173" s="2" customFormat="1" ht="24.15" customHeight="1">
      <c r="A173" s="39"/>
      <c r="B173" s="40"/>
      <c r="C173" s="293" t="s">
        <v>335</v>
      </c>
      <c r="D173" s="293" t="s">
        <v>382</v>
      </c>
      <c r="E173" s="294" t="s">
        <v>1244</v>
      </c>
      <c r="F173" s="295" t="s">
        <v>1245</v>
      </c>
      <c r="G173" s="296" t="s">
        <v>186</v>
      </c>
      <c r="H173" s="297">
        <v>4</v>
      </c>
      <c r="I173" s="298"/>
      <c r="J173" s="299">
        <f>ROUND(I173*H173,2)</f>
        <v>0</v>
      </c>
      <c r="K173" s="295" t="s">
        <v>1</v>
      </c>
      <c r="L173" s="300"/>
      <c r="M173" s="301" t="s">
        <v>1</v>
      </c>
      <c r="N173" s="302" t="s">
        <v>44</v>
      </c>
      <c r="O173" s="92"/>
      <c r="P173" s="235">
        <f>O173*H173</f>
        <v>0</v>
      </c>
      <c r="Q173" s="235">
        <v>0.00014999999999999999</v>
      </c>
      <c r="R173" s="235">
        <f>Q173*H173</f>
        <v>0.00059999999999999995</v>
      </c>
      <c r="S173" s="235">
        <v>0</v>
      </c>
      <c r="T173" s="235">
        <f>S173*H173</f>
        <v>0</v>
      </c>
      <c r="U173" s="236" t="s">
        <v>1</v>
      </c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1246</v>
      </c>
      <c r="AT173" s="237" t="s">
        <v>382</v>
      </c>
      <c r="AU173" s="237" t="s">
        <v>88</v>
      </c>
      <c r="AY173" s="18" t="s">
        <v>151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86</v>
      </c>
      <c r="BK173" s="238">
        <f>ROUND(I173*H173,2)</f>
        <v>0</v>
      </c>
      <c r="BL173" s="18" t="s">
        <v>641</v>
      </c>
      <c r="BM173" s="237" t="s">
        <v>1531</v>
      </c>
    </row>
    <row r="174" s="2" customFormat="1">
      <c r="A174" s="39"/>
      <c r="B174" s="40"/>
      <c r="C174" s="41"/>
      <c r="D174" s="239" t="s">
        <v>160</v>
      </c>
      <c r="E174" s="41"/>
      <c r="F174" s="240" t="s">
        <v>1245</v>
      </c>
      <c r="G174" s="41"/>
      <c r="H174" s="41"/>
      <c r="I174" s="241"/>
      <c r="J174" s="41"/>
      <c r="K174" s="41"/>
      <c r="L174" s="45"/>
      <c r="M174" s="242"/>
      <c r="N174" s="243"/>
      <c r="O174" s="92"/>
      <c r="P174" s="92"/>
      <c r="Q174" s="92"/>
      <c r="R174" s="92"/>
      <c r="S174" s="92"/>
      <c r="T174" s="92"/>
      <c r="U174" s="93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160</v>
      </c>
      <c r="AU174" s="18" t="s">
        <v>88</v>
      </c>
    </row>
    <row r="175" s="2" customFormat="1">
      <c r="A175" s="39"/>
      <c r="B175" s="40"/>
      <c r="C175" s="41"/>
      <c r="D175" s="239" t="s">
        <v>231</v>
      </c>
      <c r="E175" s="41"/>
      <c r="F175" s="270" t="s">
        <v>1248</v>
      </c>
      <c r="G175" s="41"/>
      <c r="H175" s="41"/>
      <c r="I175" s="241"/>
      <c r="J175" s="41"/>
      <c r="K175" s="41"/>
      <c r="L175" s="45"/>
      <c r="M175" s="242"/>
      <c r="N175" s="243"/>
      <c r="O175" s="92"/>
      <c r="P175" s="92"/>
      <c r="Q175" s="92"/>
      <c r="R175" s="92"/>
      <c r="S175" s="92"/>
      <c r="T175" s="92"/>
      <c r="U175" s="93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231</v>
      </c>
      <c r="AU175" s="18" t="s">
        <v>88</v>
      </c>
    </row>
    <row r="176" s="2" customFormat="1" ht="24.15" customHeight="1">
      <c r="A176" s="39"/>
      <c r="B176" s="40"/>
      <c r="C176" s="226" t="s">
        <v>302</v>
      </c>
      <c r="D176" s="226" t="s">
        <v>154</v>
      </c>
      <c r="E176" s="227" t="s">
        <v>1249</v>
      </c>
      <c r="F176" s="228" t="s">
        <v>1250</v>
      </c>
      <c r="G176" s="229" t="s">
        <v>186</v>
      </c>
      <c r="H176" s="230">
        <v>1</v>
      </c>
      <c r="I176" s="231"/>
      <c r="J176" s="232">
        <f>ROUND(I176*H176,2)</f>
        <v>0</v>
      </c>
      <c r="K176" s="228" t="s">
        <v>1</v>
      </c>
      <c r="L176" s="45"/>
      <c r="M176" s="233" t="s">
        <v>1</v>
      </c>
      <c r="N176" s="234" t="s">
        <v>44</v>
      </c>
      <c r="O176" s="92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5">
        <f>S176*H176</f>
        <v>0</v>
      </c>
      <c r="U176" s="236" t="s">
        <v>1</v>
      </c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7" t="s">
        <v>641</v>
      </c>
      <c r="AT176" s="237" t="s">
        <v>154</v>
      </c>
      <c r="AU176" s="237" t="s">
        <v>88</v>
      </c>
      <c r="AY176" s="18" t="s">
        <v>151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8" t="s">
        <v>86</v>
      </c>
      <c r="BK176" s="238">
        <f>ROUND(I176*H176,2)</f>
        <v>0</v>
      </c>
      <c r="BL176" s="18" t="s">
        <v>641</v>
      </c>
      <c r="BM176" s="237" t="s">
        <v>1532</v>
      </c>
    </row>
    <row r="177" s="2" customFormat="1">
      <c r="A177" s="39"/>
      <c r="B177" s="40"/>
      <c r="C177" s="41"/>
      <c r="D177" s="239" t="s">
        <v>160</v>
      </c>
      <c r="E177" s="41"/>
      <c r="F177" s="240" t="s">
        <v>1250</v>
      </c>
      <c r="G177" s="41"/>
      <c r="H177" s="41"/>
      <c r="I177" s="241"/>
      <c r="J177" s="41"/>
      <c r="K177" s="41"/>
      <c r="L177" s="45"/>
      <c r="M177" s="242"/>
      <c r="N177" s="243"/>
      <c r="O177" s="92"/>
      <c r="P177" s="92"/>
      <c r="Q177" s="92"/>
      <c r="R177" s="92"/>
      <c r="S177" s="92"/>
      <c r="T177" s="92"/>
      <c r="U177" s="93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160</v>
      </c>
      <c r="AU177" s="18" t="s">
        <v>88</v>
      </c>
    </row>
    <row r="178" s="2" customFormat="1" ht="24.15" customHeight="1">
      <c r="A178" s="39"/>
      <c r="B178" s="40"/>
      <c r="C178" s="226" t="s">
        <v>341</v>
      </c>
      <c r="D178" s="226" t="s">
        <v>154</v>
      </c>
      <c r="E178" s="227" t="s">
        <v>1376</v>
      </c>
      <c r="F178" s="228" t="s">
        <v>1377</v>
      </c>
      <c r="G178" s="229" t="s">
        <v>186</v>
      </c>
      <c r="H178" s="230">
        <v>2</v>
      </c>
      <c r="I178" s="231"/>
      <c r="J178" s="232">
        <f>ROUND(I178*H178,2)</f>
        <v>0</v>
      </c>
      <c r="K178" s="228" t="s">
        <v>1</v>
      </c>
      <c r="L178" s="45"/>
      <c r="M178" s="233" t="s">
        <v>1</v>
      </c>
      <c r="N178" s="234" t="s">
        <v>44</v>
      </c>
      <c r="O178" s="92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5">
        <f>S178*H178</f>
        <v>0</v>
      </c>
      <c r="U178" s="236" t="s">
        <v>1</v>
      </c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7" t="s">
        <v>355</v>
      </c>
      <c r="AT178" s="237" t="s">
        <v>154</v>
      </c>
      <c r="AU178" s="237" t="s">
        <v>88</v>
      </c>
      <c r="AY178" s="18" t="s">
        <v>151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8" t="s">
        <v>86</v>
      </c>
      <c r="BK178" s="238">
        <f>ROUND(I178*H178,2)</f>
        <v>0</v>
      </c>
      <c r="BL178" s="18" t="s">
        <v>355</v>
      </c>
      <c r="BM178" s="237" t="s">
        <v>1533</v>
      </c>
    </row>
    <row r="179" s="2" customFormat="1">
      <c r="A179" s="39"/>
      <c r="B179" s="40"/>
      <c r="C179" s="41"/>
      <c r="D179" s="239" t="s">
        <v>160</v>
      </c>
      <c r="E179" s="41"/>
      <c r="F179" s="240" t="s">
        <v>1377</v>
      </c>
      <c r="G179" s="41"/>
      <c r="H179" s="41"/>
      <c r="I179" s="241"/>
      <c r="J179" s="41"/>
      <c r="K179" s="41"/>
      <c r="L179" s="45"/>
      <c r="M179" s="242"/>
      <c r="N179" s="243"/>
      <c r="O179" s="92"/>
      <c r="P179" s="92"/>
      <c r="Q179" s="92"/>
      <c r="R179" s="92"/>
      <c r="S179" s="92"/>
      <c r="T179" s="92"/>
      <c r="U179" s="93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160</v>
      </c>
      <c r="AU179" s="18" t="s">
        <v>88</v>
      </c>
    </row>
    <row r="180" s="2" customFormat="1" ht="24.15" customHeight="1">
      <c r="A180" s="39"/>
      <c r="B180" s="40"/>
      <c r="C180" s="293" t="s">
        <v>348</v>
      </c>
      <c r="D180" s="293" t="s">
        <v>382</v>
      </c>
      <c r="E180" s="294" t="s">
        <v>1379</v>
      </c>
      <c r="F180" s="295" t="s">
        <v>1380</v>
      </c>
      <c r="G180" s="296" t="s">
        <v>186</v>
      </c>
      <c r="H180" s="297">
        <v>2</v>
      </c>
      <c r="I180" s="298"/>
      <c r="J180" s="299">
        <f>ROUND(I180*H180,2)</f>
        <v>0</v>
      </c>
      <c r="K180" s="295" t="s">
        <v>1</v>
      </c>
      <c r="L180" s="300"/>
      <c r="M180" s="301" t="s">
        <v>1</v>
      </c>
      <c r="N180" s="302" t="s">
        <v>44</v>
      </c>
      <c r="O180" s="92"/>
      <c r="P180" s="235">
        <f>O180*H180</f>
        <v>0</v>
      </c>
      <c r="Q180" s="235">
        <v>0.0080999999999999996</v>
      </c>
      <c r="R180" s="235">
        <f>Q180*H180</f>
        <v>0.016199999999999999</v>
      </c>
      <c r="S180" s="235">
        <v>0</v>
      </c>
      <c r="T180" s="235">
        <f>S180*H180</f>
        <v>0</v>
      </c>
      <c r="U180" s="236" t="s">
        <v>1</v>
      </c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7" t="s">
        <v>451</v>
      </c>
      <c r="AT180" s="237" t="s">
        <v>382</v>
      </c>
      <c r="AU180" s="237" t="s">
        <v>88</v>
      </c>
      <c r="AY180" s="18" t="s">
        <v>151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8" t="s">
        <v>86</v>
      </c>
      <c r="BK180" s="238">
        <f>ROUND(I180*H180,2)</f>
        <v>0</v>
      </c>
      <c r="BL180" s="18" t="s">
        <v>355</v>
      </c>
      <c r="BM180" s="237" t="s">
        <v>1534</v>
      </c>
    </row>
    <row r="181" s="2" customFormat="1">
      <c r="A181" s="39"/>
      <c r="B181" s="40"/>
      <c r="C181" s="41"/>
      <c r="D181" s="239" t="s">
        <v>160</v>
      </c>
      <c r="E181" s="41"/>
      <c r="F181" s="240" t="s">
        <v>1380</v>
      </c>
      <c r="G181" s="41"/>
      <c r="H181" s="41"/>
      <c r="I181" s="241"/>
      <c r="J181" s="41"/>
      <c r="K181" s="41"/>
      <c r="L181" s="45"/>
      <c r="M181" s="242"/>
      <c r="N181" s="243"/>
      <c r="O181" s="92"/>
      <c r="P181" s="92"/>
      <c r="Q181" s="92"/>
      <c r="R181" s="92"/>
      <c r="S181" s="92"/>
      <c r="T181" s="92"/>
      <c r="U181" s="93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160</v>
      </c>
      <c r="AU181" s="18" t="s">
        <v>88</v>
      </c>
    </row>
    <row r="182" s="2" customFormat="1" ht="24.15" customHeight="1">
      <c r="A182" s="39"/>
      <c r="B182" s="40"/>
      <c r="C182" s="226" t="s">
        <v>355</v>
      </c>
      <c r="D182" s="226" t="s">
        <v>154</v>
      </c>
      <c r="E182" s="227" t="s">
        <v>1258</v>
      </c>
      <c r="F182" s="228" t="s">
        <v>1259</v>
      </c>
      <c r="G182" s="229" t="s">
        <v>582</v>
      </c>
      <c r="H182" s="230">
        <v>4</v>
      </c>
      <c r="I182" s="231"/>
      <c r="J182" s="232">
        <f>ROUND(I182*H182,2)</f>
        <v>0</v>
      </c>
      <c r="K182" s="228" t="s">
        <v>1</v>
      </c>
      <c r="L182" s="45"/>
      <c r="M182" s="233" t="s">
        <v>1</v>
      </c>
      <c r="N182" s="234" t="s">
        <v>44</v>
      </c>
      <c r="O182" s="92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5">
        <f>S182*H182</f>
        <v>0</v>
      </c>
      <c r="U182" s="236" t="s">
        <v>1</v>
      </c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355</v>
      </c>
      <c r="AT182" s="237" t="s">
        <v>154</v>
      </c>
      <c r="AU182" s="237" t="s">
        <v>88</v>
      </c>
      <c r="AY182" s="18" t="s">
        <v>151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86</v>
      </c>
      <c r="BK182" s="238">
        <f>ROUND(I182*H182,2)</f>
        <v>0</v>
      </c>
      <c r="BL182" s="18" t="s">
        <v>355</v>
      </c>
      <c r="BM182" s="237" t="s">
        <v>1535</v>
      </c>
    </row>
    <row r="183" s="2" customFormat="1">
      <c r="A183" s="39"/>
      <c r="B183" s="40"/>
      <c r="C183" s="41"/>
      <c r="D183" s="239" t="s">
        <v>160</v>
      </c>
      <c r="E183" s="41"/>
      <c r="F183" s="240" t="s">
        <v>1259</v>
      </c>
      <c r="G183" s="41"/>
      <c r="H183" s="41"/>
      <c r="I183" s="241"/>
      <c r="J183" s="41"/>
      <c r="K183" s="41"/>
      <c r="L183" s="45"/>
      <c r="M183" s="242"/>
      <c r="N183" s="243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160</v>
      </c>
      <c r="AU183" s="18" t="s">
        <v>88</v>
      </c>
    </row>
    <row r="184" s="2" customFormat="1">
      <c r="A184" s="39"/>
      <c r="B184" s="40"/>
      <c r="C184" s="41"/>
      <c r="D184" s="239" t="s">
        <v>231</v>
      </c>
      <c r="E184" s="41"/>
      <c r="F184" s="270" t="s">
        <v>1261</v>
      </c>
      <c r="G184" s="41"/>
      <c r="H184" s="41"/>
      <c r="I184" s="241"/>
      <c r="J184" s="41"/>
      <c r="K184" s="41"/>
      <c r="L184" s="45"/>
      <c r="M184" s="242"/>
      <c r="N184" s="243"/>
      <c r="O184" s="92"/>
      <c r="P184" s="92"/>
      <c r="Q184" s="92"/>
      <c r="R184" s="92"/>
      <c r="S184" s="92"/>
      <c r="T184" s="92"/>
      <c r="U184" s="93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231</v>
      </c>
      <c r="AU184" s="18" t="s">
        <v>88</v>
      </c>
    </row>
    <row r="185" s="2" customFormat="1" ht="16.5" customHeight="1">
      <c r="A185" s="39"/>
      <c r="B185" s="40"/>
      <c r="C185" s="293" t="s">
        <v>360</v>
      </c>
      <c r="D185" s="293" t="s">
        <v>382</v>
      </c>
      <c r="E185" s="294" t="s">
        <v>1262</v>
      </c>
      <c r="F185" s="295" t="s">
        <v>1263</v>
      </c>
      <c r="G185" s="296" t="s">
        <v>418</v>
      </c>
      <c r="H185" s="297">
        <v>2.5</v>
      </c>
      <c r="I185" s="298"/>
      <c r="J185" s="299">
        <f>ROUND(I185*H185,2)</f>
        <v>0</v>
      </c>
      <c r="K185" s="295" t="s">
        <v>1</v>
      </c>
      <c r="L185" s="300"/>
      <c r="M185" s="301" t="s">
        <v>1</v>
      </c>
      <c r="N185" s="302" t="s">
        <v>44</v>
      </c>
      <c r="O185" s="92"/>
      <c r="P185" s="235">
        <f>O185*H185</f>
        <v>0</v>
      </c>
      <c r="Q185" s="235">
        <v>0.001</v>
      </c>
      <c r="R185" s="235">
        <f>Q185*H185</f>
        <v>0.0025000000000000001</v>
      </c>
      <c r="S185" s="235">
        <v>0</v>
      </c>
      <c r="T185" s="235">
        <f>S185*H185</f>
        <v>0</v>
      </c>
      <c r="U185" s="236" t="s">
        <v>1</v>
      </c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451</v>
      </c>
      <c r="AT185" s="237" t="s">
        <v>382</v>
      </c>
      <c r="AU185" s="237" t="s">
        <v>88</v>
      </c>
      <c r="AY185" s="18" t="s">
        <v>151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86</v>
      </c>
      <c r="BK185" s="238">
        <f>ROUND(I185*H185,2)</f>
        <v>0</v>
      </c>
      <c r="BL185" s="18" t="s">
        <v>355</v>
      </c>
      <c r="BM185" s="237" t="s">
        <v>1536</v>
      </c>
    </row>
    <row r="186" s="2" customFormat="1">
      <c r="A186" s="39"/>
      <c r="B186" s="40"/>
      <c r="C186" s="41"/>
      <c r="D186" s="239" t="s">
        <v>160</v>
      </c>
      <c r="E186" s="41"/>
      <c r="F186" s="240" t="s">
        <v>1263</v>
      </c>
      <c r="G186" s="41"/>
      <c r="H186" s="41"/>
      <c r="I186" s="241"/>
      <c r="J186" s="41"/>
      <c r="K186" s="41"/>
      <c r="L186" s="45"/>
      <c r="M186" s="242"/>
      <c r="N186" s="243"/>
      <c r="O186" s="92"/>
      <c r="P186" s="92"/>
      <c r="Q186" s="92"/>
      <c r="R186" s="92"/>
      <c r="S186" s="92"/>
      <c r="T186" s="92"/>
      <c r="U186" s="93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160</v>
      </c>
      <c r="AU186" s="18" t="s">
        <v>88</v>
      </c>
    </row>
    <row r="187" s="13" customFormat="1">
      <c r="A187" s="13"/>
      <c r="B187" s="244"/>
      <c r="C187" s="245"/>
      <c r="D187" s="239" t="s">
        <v>161</v>
      </c>
      <c r="E187" s="246" t="s">
        <v>1</v>
      </c>
      <c r="F187" s="247" t="s">
        <v>1537</v>
      </c>
      <c r="G187" s="245"/>
      <c r="H187" s="248">
        <v>2.5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2"/>
      <c r="U187" s="25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161</v>
      </c>
      <c r="AU187" s="254" t="s">
        <v>88</v>
      </c>
      <c r="AV187" s="13" t="s">
        <v>88</v>
      </c>
      <c r="AW187" s="13" t="s">
        <v>35</v>
      </c>
      <c r="AX187" s="13" t="s">
        <v>86</v>
      </c>
      <c r="AY187" s="254" t="s">
        <v>151</v>
      </c>
    </row>
    <row r="188" s="2" customFormat="1" ht="24.15" customHeight="1">
      <c r="A188" s="39"/>
      <c r="B188" s="40"/>
      <c r="C188" s="226" t="s">
        <v>367</v>
      </c>
      <c r="D188" s="226" t="s">
        <v>154</v>
      </c>
      <c r="E188" s="227" t="s">
        <v>1266</v>
      </c>
      <c r="F188" s="228" t="s">
        <v>1267</v>
      </c>
      <c r="G188" s="229" t="s">
        <v>582</v>
      </c>
      <c r="H188" s="230">
        <v>110</v>
      </c>
      <c r="I188" s="231"/>
      <c r="J188" s="232">
        <f>ROUND(I188*H188,2)</f>
        <v>0</v>
      </c>
      <c r="K188" s="228" t="s">
        <v>1</v>
      </c>
      <c r="L188" s="45"/>
      <c r="M188" s="233" t="s">
        <v>1</v>
      </c>
      <c r="N188" s="234" t="s">
        <v>44</v>
      </c>
      <c r="O188" s="92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5">
        <f>S188*H188</f>
        <v>0</v>
      </c>
      <c r="U188" s="236" t="s">
        <v>1</v>
      </c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7" t="s">
        <v>355</v>
      </c>
      <c r="AT188" s="237" t="s">
        <v>154</v>
      </c>
      <c r="AU188" s="237" t="s">
        <v>88</v>
      </c>
      <c r="AY188" s="18" t="s">
        <v>151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8" t="s">
        <v>86</v>
      </c>
      <c r="BK188" s="238">
        <f>ROUND(I188*H188,2)</f>
        <v>0</v>
      </c>
      <c r="BL188" s="18" t="s">
        <v>355</v>
      </c>
      <c r="BM188" s="237" t="s">
        <v>1538</v>
      </c>
    </row>
    <row r="189" s="2" customFormat="1">
      <c r="A189" s="39"/>
      <c r="B189" s="40"/>
      <c r="C189" s="41"/>
      <c r="D189" s="239" t="s">
        <v>160</v>
      </c>
      <c r="E189" s="41"/>
      <c r="F189" s="240" t="s">
        <v>1267</v>
      </c>
      <c r="G189" s="41"/>
      <c r="H189" s="41"/>
      <c r="I189" s="241"/>
      <c r="J189" s="41"/>
      <c r="K189" s="41"/>
      <c r="L189" s="45"/>
      <c r="M189" s="242"/>
      <c r="N189" s="243"/>
      <c r="O189" s="92"/>
      <c r="P189" s="92"/>
      <c r="Q189" s="92"/>
      <c r="R189" s="92"/>
      <c r="S189" s="92"/>
      <c r="T189" s="92"/>
      <c r="U189" s="93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160</v>
      </c>
      <c r="AU189" s="18" t="s">
        <v>88</v>
      </c>
    </row>
    <row r="190" s="2" customFormat="1" ht="16.5" customHeight="1">
      <c r="A190" s="39"/>
      <c r="B190" s="40"/>
      <c r="C190" s="293" t="s">
        <v>372</v>
      </c>
      <c r="D190" s="293" t="s">
        <v>382</v>
      </c>
      <c r="E190" s="294" t="s">
        <v>1262</v>
      </c>
      <c r="F190" s="295" t="s">
        <v>1263</v>
      </c>
      <c r="G190" s="296" t="s">
        <v>418</v>
      </c>
      <c r="H190" s="297">
        <v>68.75</v>
      </c>
      <c r="I190" s="298"/>
      <c r="J190" s="299">
        <f>ROUND(I190*H190,2)</f>
        <v>0</v>
      </c>
      <c r="K190" s="295" t="s">
        <v>1</v>
      </c>
      <c r="L190" s="300"/>
      <c r="M190" s="301" t="s">
        <v>1</v>
      </c>
      <c r="N190" s="302" t="s">
        <v>44</v>
      </c>
      <c r="O190" s="92"/>
      <c r="P190" s="235">
        <f>O190*H190</f>
        <v>0</v>
      </c>
      <c r="Q190" s="235">
        <v>0.001</v>
      </c>
      <c r="R190" s="235">
        <f>Q190*H190</f>
        <v>0.068750000000000006</v>
      </c>
      <c r="S190" s="235">
        <v>0</v>
      </c>
      <c r="T190" s="235">
        <f>S190*H190</f>
        <v>0</v>
      </c>
      <c r="U190" s="236" t="s">
        <v>1</v>
      </c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7" t="s">
        <v>451</v>
      </c>
      <c r="AT190" s="237" t="s">
        <v>382</v>
      </c>
      <c r="AU190" s="237" t="s">
        <v>88</v>
      </c>
      <c r="AY190" s="18" t="s">
        <v>151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8" t="s">
        <v>86</v>
      </c>
      <c r="BK190" s="238">
        <f>ROUND(I190*H190,2)</f>
        <v>0</v>
      </c>
      <c r="BL190" s="18" t="s">
        <v>355</v>
      </c>
      <c r="BM190" s="237" t="s">
        <v>1539</v>
      </c>
    </row>
    <row r="191" s="2" customFormat="1">
      <c r="A191" s="39"/>
      <c r="B191" s="40"/>
      <c r="C191" s="41"/>
      <c r="D191" s="239" t="s">
        <v>160</v>
      </c>
      <c r="E191" s="41"/>
      <c r="F191" s="240" t="s">
        <v>1263</v>
      </c>
      <c r="G191" s="41"/>
      <c r="H191" s="41"/>
      <c r="I191" s="241"/>
      <c r="J191" s="41"/>
      <c r="K191" s="41"/>
      <c r="L191" s="45"/>
      <c r="M191" s="242"/>
      <c r="N191" s="243"/>
      <c r="O191" s="92"/>
      <c r="P191" s="92"/>
      <c r="Q191" s="92"/>
      <c r="R191" s="92"/>
      <c r="S191" s="92"/>
      <c r="T191" s="92"/>
      <c r="U191" s="93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160</v>
      </c>
      <c r="AU191" s="18" t="s">
        <v>88</v>
      </c>
    </row>
    <row r="192" s="13" customFormat="1">
      <c r="A192" s="13"/>
      <c r="B192" s="244"/>
      <c r="C192" s="245"/>
      <c r="D192" s="239" t="s">
        <v>161</v>
      </c>
      <c r="E192" s="246" t="s">
        <v>1</v>
      </c>
      <c r="F192" s="247" t="s">
        <v>1540</v>
      </c>
      <c r="G192" s="245"/>
      <c r="H192" s="248">
        <v>68.75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2"/>
      <c r="U192" s="25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161</v>
      </c>
      <c r="AU192" s="254" t="s">
        <v>88</v>
      </c>
      <c r="AV192" s="13" t="s">
        <v>88</v>
      </c>
      <c r="AW192" s="13" t="s">
        <v>35</v>
      </c>
      <c r="AX192" s="13" t="s">
        <v>86</v>
      </c>
      <c r="AY192" s="254" t="s">
        <v>151</v>
      </c>
    </row>
    <row r="193" s="12" customFormat="1" ht="25.92" customHeight="1">
      <c r="A193" s="12"/>
      <c r="B193" s="210"/>
      <c r="C193" s="211"/>
      <c r="D193" s="212" t="s">
        <v>78</v>
      </c>
      <c r="E193" s="213" t="s">
        <v>382</v>
      </c>
      <c r="F193" s="213" t="s">
        <v>1174</v>
      </c>
      <c r="G193" s="211"/>
      <c r="H193" s="211"/>
      <c r="I193" s="214"/>
      <c r="J193" s="215">
        <f>BK193</f>
        <v>0</v>
      </c>
      <c r="K193" s="211"/>
      <c r="L193" s="216"/>
      <c r="M193" s="217"/>
      <c r="N193" s="218"/>
      <c r="O193" s="218"/>
      <c r="P193" s="219">
        <f>P194+P269</f>
        <v>0</v>
      </c>
      <c r="Q193" s="218"/>
      <c r="R193" s="219">
        <f>R194+R269</f>
        <v>0.56271549999999992</v>
      </c>
      <c r="S193" s="218"/>
      <c r="T193" s="219">
        <f>T194+T269</f>
        <v>0</v>
      </c>
      <c r="U193" s="220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167</v>
      </c>
      <c r="AT193" s="222" t="s">
        <v>78</v>
      </c>
      <c r="AU193" s="222" t="s">
        <v>79</v>
      </c>
      <c r="AY193" s="221" t="s">
        <v>151</v>
      </c>
      <c r="BK193" s="223">
        <f>BK194+BK269</f>
        <v>0</v>
      </c>
    </row>
    <row r="194" s="12" customFormat="1" ht="22.8" customHeight="1">
      <c r="A194" s="12"/>
      <c r="B194" s="210"/>
      <c r="C194" s="211"/>
      <c r="D194" s="212" t="s">
        <v>78</v>
      </c>
      <c r="E194" s="224" t="s">
        <v>1271</v>
      </c>
      <c r="F194" s="224" t="s">
        <v>1272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SUM(P195:P268)</f>
        <v>0</v>
      </c>
      <c r="Q194" s="218"/>
      <c r="R194" s="219">
        <f>SUM(R195:R268)</f>
        <v>0.38463999999999998</v>
      </c>
      <c r="S194" s="218"/>
      <c r="T194" s="219">
        <f>SUM(T195:T268)</f>
        <v>0</v>
      </c>
      <c r="U194" s="220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167</v>
      </c>
      <c r="AT194" s="222" t="s">
        <v>78</v>
      </c>
      <c r="AU194" s="222" t="s">
        <v>86</v>
      </c>
      <c r="AY194" s="221" t="s">
        <v>151</v>
      </c>
      <c r="BK194" s="223">
        <f>SUM(BK195:BK268)</f>
        <v>0</v>
      </c>
    </row>
    <row r="195" s="2" customFormat="1" ht="24.15" customHeight="1">
      <c r="A195" s="39"/>
      <c r="B195" s="40"/>
      <c r="C195" s="226" t="s">
        <v>410</v>
      </c>
      <c r="D195" s="226" t="s">
        <v>154</v>
      </c>
      <c r="E195" s="227" t="s">
        <v>1273</v>
      </c>
      <c r="F195" s="228" t="s">
        <v>1274</v>
      </c>
      <c r="G195" s="229" t="s">
        <v>582</v>
      </c>
      <c r="H195" s="230">
        <v>4</v>
      </c>
      <c r="I195" s="231"/>
      <c r="J195" s="232">
        <f>ROUND(I195*H195,2)</f>
        <v>0</v>
      </c>
      <c r="K195" s="228" t="s">
        <v>1</v>
      </c>
      <c r="L195" s="45"/>
      <c r="M195" s="233" t="s">
        <v>1</v>
      </c>
      <c r="N195" s="234" t="s">
        <v>44</v>
      </c>
      <c r="O195" s="92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5">
        <f>S195*H195</f>
        <v>0</v>
      </c>
      <c r="U195" s="236" t="s">
        <v>1</v>
      </c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7" t="s">
        <v>641</v>
      </c>
      <c r="AT195" s="237" t="s">
        <v>154</v>
      </c>
      <c r="AU195" s="237" t="s">
        <v>88</v>
      </c>
      <c r="AY195" s="18" t="s">
        <v>151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8" t="s">
        <v>86</v>
      </c>
      <c r="BK195" s="238">
        <f>ROUND(I195*H195,2)</f>
        <v>0</v>
      </c>
      <c r="BL195" s="18" t="s">
        <v>641</v>
      </c>
      <c r="BM195" s="237" t="s">
        <v>1541</v>
      </c>
    </row>
    <row r="196" s="2" customFormat="1">
      <c r="A196" s="39"/>
      <c r="B196" s="40"/>
      <c r="C196" s="41"/>
      <c r="D196" s="239" t="s">
        <v>160</v>
      </c>
      <c r="E196" s="41"/>
      <c r="F196" s="240" t="s">
        <v>1274</v>
      </c>
      <c r="G196" s="41"/>
      <c r="H196" s="41"/>
      <c r="I196" s="241"/>
      <c r="J196" s="41"/>
      <c r="K196" s="41"/>
      <c r="L196" s="45"/>
      <c r="M196" s="242"/>
      <c r="N196" s="243"/>
      <c r="O196" s="92"/>
      <c r="P196" s="92"/>
      <c r="Q196" s="92"/>
      <c r="R196" s="92"/>
      <c r="S196" s="92"/>
      <c r="T196" s="92"/>
      <c r="U196" s="93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160</v>
      </c>
      <c r="AU196" s="18" t="s">
        <v>88</v>
      </c>
    </row>
    <row r="197" s="13" customFormat="1">
      <c r="A197" s="13"/>
      <c r="B197" s="244"/>
      <c r="C197" s="245"/>
      <c r="D197" s="239" t="s">
        <v>161</v>
      </c>
      <c r="E197" s="246" t="s">
        <v>1</v>
      </c>
      <c r="F197" s="247" t="s">
        <v>1542</v>
      </c>
      <c r="G197" s="245"/>
      <c r="H197" s="248">
        <v>4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2"/>
      <c r="U197" s="25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161</v>
      </c>
      <c r="AU197" s="254" t="s">
        <v>88</v>
      </c>
      <c r="AV197" s="13" t="s">
        <v>88</v>
      </c>
      <c r="AW197" s="13" t="s">
        <v>35</v>
      </c>
      <c r="AX197" s="13" t="s">
        <v>86</v>
      </c>
      <c r="AY197" s="254" t="s">
        <v>151</v>
      </c>
    </row>
    <row r="198" s="2" customFormat="1" ht="16.5" customHeight="1">
      <c r="A198" s="39"/>
      <c r="B198" s="40"/>
      <c r="C198" s="293" t="s">
        <v>415</v>
      </c>
      <c r="D198" s="293" t="s">
        <v>382</v>
      </c>
      <c r="E198" s="294" t="s">
        <v>1276</v>
      </c>
      <c r="F198" s="295" t="s">
        <v>1277</v>
      </c>
      <c r="G198" s="296" t="s">
        <v>186</v>
      </c>
      <c r="H198" s="297">
        <v>4</v>
      </c>
      <c r="I198" s="298"/>
      <c r="J198" s="299">
        <f>ROUND(I198*H198,2)</f>
        <v>0</v>
      </c>
      <c r="K198" s="295" t="s">
        <v>1</v>
      </c>
      <c r="L198" s="300"/>
      <c r="M198" s="301" t="s">
        <v>1</v>
      </c>
      <c r="N198" s="302" t="s">
        <v>44</v>
      </c>
      <c r="O198" s="92"/>
      <c r="P198" s="235">
        <f>O198*H198</f>
        <v>0</v>
      </c>
      <c r="Q198" s="235">
        <v>0.00059999999999999995</v>
      </c>
      <c r="R198" s="235">
        <f>Q198*H198</f>
        <v>0.0023999999999999998</v>
      </c>
      <c r="S198" s="235">
        <v>0</v>
      </c>
      <c r="T198" s="235">
        <f>S198*H198</f>
        <v>0</v>
      </c>
      <c r="U198" s="236" t="s">
        <v>1</v>
      </c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7" t="s">
        <v>1246</v>
      </c>
      <c r="AT198" s="237" t="s">
        <v>382</v>
      </c>
      <c r="AU198" s="237" t="s">
        <v>88</v>
      </c>
      <c r="AY198" s="18" t="s">
        <v>151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8" t="s">
        <v>86</v>
      </c>
      <c r="BK198" s="238">
        <f>ROUND(I198*H198,2)</f>
        <v>0</v>
      </c>
      <c r="BL198" s="18" t="s">
        <v>641</v>
      </c>
      <c r="BM198" s="237" t="s">
        <v>1543</v>
      </c>
    </row>
    <row r="199" s="2" customFormat="1">
      <c r="A199" s="39"/>
      <c r="B199" s="40"/>
      <c r="C199" s="41"/>
      <c r="D199" s="239" t="s">
        <v>160</v>
      </c>
      <c r="E199" s="41"/>
      <c r="F199" s="240" t="s">
        <v>1277</v>
      </c>
      <c r="G199" s="41"/>
      <c r="H199" s="41"/>
      <c r="I199" s="241"/>
      <c r="J199" s="41"/>
      <c r="K199" s="41"/>
      <c r="L199" s="45"/>
      <c r="M199" s="242"/>
      <c r="N199" s="243"/>
      <c r="O199" s="92"/>
      <c r="P199" s="92"/>
      <c r="Q199" s="92"/>
      <c r="R199" s="92"/>
      <c r="S199" s="92"/>
      <c r="T199" s="92"/>
      <c r="U199" s="93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160</v>
      </c>
      <c r="AU199" s="18" t="s">
        <v>88</v>
      </c>
    </row>
    <row r="200" s="13" customFormat="1">
      <c r="A200" s="13"/>
      <c r="B200" s="244"/>
      <c r="C200" s="245"/>
      <c r="D200" s="239" t="s">
        <v>161</v>
      </c>
      <c r="E200" s="246" t="s">
        <v>1</v>
      </c>
      <c r="F200" s="247" t="s">
        <v>1542</v>
      </c>
      <c r="G200" s="245"/>
      <c r="H200" s="248">
        <v>4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2"/>
      <c r="U200" s="25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161</v>
      </c>
      <c r="AU200" s="254" t="s">
        <v>88</v>
      </c>
      <c r="AV200" s="13" t="s">
        <v>88</v>
      </c>
      <c r="AW200" s="13" t="s">
        <v>35</v>
      </c>
      <c r="AX200" s="13" t="s">
        <v>86</v>
      </c>
      <c r="AY200" s="254" t="s">
        <v>151</v>
      </c>
    </row>
    <row r="201" s="2" customFormat="1" ht="37.8" customHeight="1">
      <c r="A201" s="39"/>
      <c r="B201" s="40"/>
      <c r="C201" s="226" t="s">
        <v>538</v>
      </c>
      <c r="D201" s="226" t="s">
        <v>154</v>
      </c>
      <c r="E201" s="227" t="s">
        <v>1279</v>
      </c>
      <c r="F201" s="228" t="s">
        <v>1280</v>
      </c>
      <c r="G201" s="229" t="s">
        <v>186</v>
      </c>
      <c r="H201" s="230">
        <v>12</v>
      </c>
      <c r="I201" s="231"/>
      <c r="J201" s="232">
        <f>ROUND(I201*H201,2)</f>
        <v>0</v>
      </c>
      <c r="K201" s="228" t="s">
        <v>1</v>
      </c>
      <c r="L201" s="45"/>
      <c r="M201" s="233" t="s">
        <v>1</v>
      </c>
      <c r="N201" s="234" t="s">
        <v>44</v>
      </c>
      <c r="O201" s="92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5">
        <f>S201*H201</f>
        <v>0</v>
      </c>
      <c r="U201" s="236" t="s">
        <v>1</v>
      </c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641</v>
      </c>
      <c r="AT201" s="237" t="s">
        <v>154</v>
      </c>
      <c r="AU201" s="237" t="s">
        <v>88</v>
      </c>
      <c r="AY201" s="18" t="s">
        <v>151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86</v>
      </c>
      <c r="BK201" s="238">
        <f>ROUND(I201*H201,2)</f>
        <v>0</v>
      </c>
      <c r="BL201" s="18" t="s">
        <v>641</v>
      </c>
      <c r="BM201" s="237" t="s">
        <v>1544</v>
      </c>
    </row>
    <row r="202" s="2" customFormat="1">
      <c r="A202" s="39"/>
      <c r="B202" s="40"/>
      <c r="C202" s="41"/>
      <c r="D202" s="239" t="s">
        <v>160</v>
      </c>
      <c r="E202" s="41"/>
      <c r="F202" s="240" t="s">
        <v>1280</v>
      </c>
      <c r="G202" s="41"/>
      <c r="H202" s="41"/>
      <c r="I202" s="241"/>
      <c r="J202" s="41"/>
      <c r="K202" s="41"/>
      <c r="L202" s="45"/>
      <c r="M202" s="242"/>
      <c r="N202" s="243"/>
      <c r="O202" s="92"/>
      <c r="P202" s="92"/>
      <c r="Q202" s="92"/>
      <c r="R202" s="92"/>
      <c r="S202" s="92"/>
      <c r="T202" s="92"/>
      <c r="U202" s="93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160</v>
      </c>
      <c r="AU202" s="18" t="s">
        <v>88</v>
      </c>
    </row>
    <row r="203" s="2" customFormat="1" ht="37.8" customHeight="1">
      <c r="A203" s="39"/>
      <c r="B203" s="40"/>
      <c r="C203" s="226" t="s">
        <v>545</v>
      </c>
      <c r="D203" s="226" t="s">
        <v>154</v>
      </c>
      <c r="E203" s="227" t="s">
        <v>1282</v>
      </c>
      <c r="F203" s="228" t="s">
        <v>1283</v>
      </c>
      <c r="G203" s="229" t="s">
        <v>186</v>
      </c>
      <c r="H203" s="230">
        <v>28</v>
      </c>
      <c r="I203" s="231"/>
      <c r="J203" s="232">
        <f>ROUND(I203*H203,2)</f>
        <v>0</v>
      </c>
      <c r="K203" s="228" t="s">
        <v>1</v>
      </c>
      <c r="L203" s="45"/>
      <c r="M203" s="233" t="s">
        <v>1</v>
      </c>
      <c r="N203" s="234" t="s">
        <v>44</v>
      </c>
      <c r="O203" s="92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5">
        <f>S203*H203</f>
        <v>0</v>
      </c>
      <c r="U203" s="236" t="s">
        <v>1</v>
      </c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7" t="s">
        <v>641</v>
      </c>
      <c r="AT203" s="237" t="s">
        <v>154</v>
      </c>
      <c r="AU203" s="237" t="s">
        <v>88</v>
      </c>
      <c r="AY203" s="18" t="s">
        <v>151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8" t="s">
        <v>86</v>
      </c>
      <c r="BK203" s="238">
        <f>ROUND(I203*H203,2)</f>
        <v>0</v>
      </c>
      <c r="BL203" s="18" t="s">
        <v>641</v>
      </c>
      <c r="BM203" s="237" t="s">
        <v>1545</v>
      </c>
    </row>
    <row r="204" s="2" customFormat="1">
      <c r="A204" s="39"/>
      <c r="B204" s="40"/>
      <c r="C204" s="41"/>
      <c r="D204" s="239" t="s">
        <v>160</v>
      </c>
      <c r="E204" s="41"/>
      <c r="F204" s="240" t="s">
        <v>1283</v>
      </c>
      <c r="G204" s="41"/>
      <c r="H204" s="41"/>
      <c r="I204" s="241"/>
      <c r="J204" s="41"/>
      <c r="K204" s="41"/>
      <c r="L204" s="45"/>
      <c r="M204" s="242"/>
      <c r="N204" s="243"/>
      <c r="O204" s="92"/>
      <c r="P204" s="92"/>
      <c r="Q204" s="92"/>
      <c r="R204" s="92"/>
      <c r="S204" s="92"/>
      <c r="T204" s="92"/>
      <c r="U204" s="9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160</v>
      </c>
      <c r="AU204" s="18" t="s">
        <v>88</v>
      </c>
    </row>
    <row r="205" s="2" customFormat="1" ht="21.75" customHeight="1">
      <c r="A205" s="39"/>
      <c r="B205" s="40"/>
      <c r="C205" s="226" t="s">
        <v>525</v>
      </c>
      <c r="D205" s="226" t="s">
        <v>154</v>
      </c>
      <c r="E205" s="227" t="s">
        <v>1285</v>
      </c>
      <c r="F205" s="228" t="s">
        <v>1286</v>
      </c>
      <c r="G205" s="229" t="s">
        <v>186</v>
      </c>
      <c r="H205" s="230">
        <v>4</v>
      </c>
      <c r="I205" s="231"/>
      <c r="J205" s="232">
        <f>ROUND(I205*H205,2)</f>
        <v>0</v>
      </c>
      <c r="K205" s="228" t="s">
        <v>1</v>
      </c>
      <c r="L205" s="45"/>
      <c r="M205" s="233" t="s">
        <v>1</v>
      </c>
      <c r="N205" s="234" t="s">
        <v>44</v>
      </c>
      <c r="O205" s="92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5">
        <f>S205*H205</f>
        <v>0</v>
      </c>
      <c r="U205" s="236" t="s">
        <v>1</v>
      </c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7" t="s">
        <v>641</v>
      </c>
      <c r="AT205" s="237" t="s">
        <v>154</v>
      </c>
      <c r="AU205" s="237" t="s">
        <v>88</v>
      </c>
      <c r="AY205" s="18" t="s">
        <v>151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8" t="s">
        <v>86</v>
      </c>
      <c r="BK205" s="238">
        <f>ROUND(I205*H205,2)</f>
        <v>0</v>
      </c>
      <c r="BL205" s="18" t="s">
        <v>641</v>
      </c>
      <c r="BM205" s="237" t="s">
        <v>1546</v>
      </c>
    </row>
    <row r="206" s="2" customFormat="1">
      <c r="A206" s="39"/>
      <c r="B206" s="40"/>
      <c r="C206" s="41"/>
      <c r="D206" s="239" t="s">
        <v>160</v>
      </c>
      <c r="E206" s="41"/>
      <c r="F206" s="240" t="s">
        <v>1286</v>
      </c>
      <c r="G206" s="41"/>
      <c r="H206" s="41"/>
      <c r="I206" s="241"/>
      <c r="J206" s="41"/>
      <c r="K206" s="41"/>
      <c r="L206" s="45"/>
      <c r="M206" s="242"/>
      <c r="N206" s="243"/>
      <c r="O206" s="92"/>
      <c r="P206" s="92"/>
      <c r="Q206" s="92"/>
      <c r="R206" s="92"/>
      <c r="S206" s="92"/>
      <c r="T206" s="92"/>
      <c r="U206" s="93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160</v>
      </c>
      <c r="AU206" s="18" t="s">
        <v>88</v>
      </c>
    </row>
    <row r="207" s="2" customFormat="1">
      <c r="A207" s="39"/>
      <c r="B207" s="40"/>
      <c r="C207" s="41"/>
      <c r="D207" s="239" t="s">
        <v>231</v>
      </c>
      <c r="E207" s="41"/>
      <c r="F207" s="270" t="s">
        <v>1288</v>
      </c>
      <c r="G207" s="41"/>
      <c r="H207" s="41"/>
      <c r="I207" s="241"/>
      <c r="J207" s="41"/>
      <c r="K207" s="41"/>
      <c r="L207" s="45"/>
      <c r="M207" s="242"/>
      <c r="N207" s="243"/>
      <c r="O207" s="92"/>
      <c r="P207" s="92"/>
      <c r="Q207" s="92"/>
      <c r="R207" s="92"/>
      <c r="S207" s="92"/>
      <c r="T207" s="92"/>
      <c r="U207" s="93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231</v>
      </c>
      <c r="AU207" s="18" t="s">
        <v>88</v>
      </c>
    </row>
    <row r="208" s="2" customFormat="1" ht="16.5" customHeight="1">
      <c r="A208" s="39"/>
      <c r="B208" s="40"/>
      <c r="C208" s="293" t="s">
        <v>531</v>
      </c>
      <c r="D208" s="293" t="s">
        <v>382</v>
      </c>
      <c r="E208" s="294" t="s">
        <v>1289</v>
      </c>
      <c r="F208" s="295" t="s">
        <v>1290</v>
      </c>
      <c r="G208" s="296" t="s">
        <v>582</v>
      </c>
      <c r="H208" s="297">
        <v>4</v>
      </c>
      <c r="I208" s="298"/>
      <c r="J208" s="299">
        <f>ROUND(I208*H208,2)</f>
        <v>0</v>
      </c>
      <c r="K208" s="295" t="s">
        <v>1</v>
      </c>
      <c r="L208" s="300"/>
      <c r="M208" s="301" t="s">
        <v>1</v>
      </c>
      <c r="N208" s="302" t="s">
        <v>44</v>
      </c>
      <c r="O208" s="92"/>
      <c r="P208" s="235">
        <f>O208*H208</f>
        <v>0</v>
      </c>
      <c r="Q208" s="235">
        <v>0.00010000000000000001</v>
      </c>
      <c r="R208" s="235">
        <f>Q208*H208</f>
        <v>0.00040000000000000002</v>
      </c>
      <c r="S208" s="235">
        <v>0</v>
      </c>
      <c r="T208" s="235">
        <f>S208*H208</f>
        <v>0</v>
      </c>
      <c r="U208" s="236" t="s">
        <v>1</v>
      </c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7" t="s">
        <v>1241</v>
      </c>
      <c r="AT208" s="237" t="s">
        <v>382</v>
      </c>
      <c r="AU208" s="237" t="s">
        <v>88</v>
      </c>
      <c r="AY208" s="18" t="s">
        <v>151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8" t="s">
        <v>86</v>
      </c>
      <c r="BK208" s="238">
        <f>ROUND(I208*H208,2)</f>
        <v>0</v>
      </c>
      <c r="BL208" s="18" t="s">
        <v>1241</v>
      </c>
      <c r="BM208" s="237" t="s">
        <v>1547</v>
      </c>
    </row>
    <row r="209" s="2" customFormat="1">
      <c r="A209" s="39"/>
      <c r="B209" s="40"/>
      <c r="C209" s="41"/>
      <c r="D209" s="239" t="s">
        <v>160</v>
      </c>
      <c r="E209" s="41"/>
      <c r="F209" s="240" t="s">
        <v>1290</v>
      </c>
      <c r="G209" s="41"/>
      <c r="H209" s="41"/>
      <c r="I209" s="241"/>
      <c r="J209" s="41"/>
      <c r="K209" s="41"/>
      <c r="L209" s="45"/>
      <c r="M209" s="242"/>
      <c r="N209" s="243"/>
      <c r="O209" s="92"/>
      <c r="P209" s="92"/>
      <c r="Q209" s="92"/>
      <c r="R209" s="92"/>
      <c r="S209" s="92"/>
      <c r="T209" s="92"/>
      <c r="U209" s="93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160</v>
      </c>
      <c r="AU209" s="18" t="s">
        <v>88</v>
      </c>
    </row>
    <row r="210" s="2" customFormat="1" ht="24.15" customHeight="1">
      <c r="A210" s="39"/>
      <c r="B210" s="40"/>
      <c r="C210" s="226" t="s">
        <v>1047</v>
      </c>
      <c r="D210" s="226" t="s">
        <v>154</v>
      </c>
      <c r="E210" s="227" t="s">
        <v>1292</v>
      </c>
      <c r="F210" s="228" t="s">
        <v>1293</v>
      </c>
      <c r="G210" s="229" t="s">
        <v>186</v>
      </c>
      <c r="H210" s="230">
        <v>4</v>
      </c>
      <c r="I210" s="231"/>
      <c r="J210" s="232">
        <f>ROUND(I210*H210,2)</f>
        <v>0</v>
      </c>
      <c r="K210" s="228" t="s">
        <v>1</v>
      </c>
      <c r="L210" s="45"/>
      <c r="M210" s="233" t="s">
        <v>1</v>
      </c>
      <c r="N210" s="234" t="s">
        <v>44</v>
      </c>
      <c r="O210" s="92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5">
        <f>S210*H210</f>
        <v>0</v>
      </c>
      <c r="U210" s="236" t="s">
        <v>1</v>
      </c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7" t="s">
        <v>641</v>
      </c>
      <c r="AT210" s="237" t="s">
        <v>154</v>
      </c>
      <c r="AU210" s="237" t="s">
        <v>88</v>
      </c>
      <c r="AY210" s="18" t="s">
        <v>151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8" t="s">
        <v>86</v>
      </c>
      <c r="BK210" s="238">
        <f>ROUND(I210*H210,2)</f>
        <v>0</v>
      </c>
      <c r="BL210" s="18" t="s">
        <v>641</v>
      </c>
      <c r="BM210" s="237" t="s">
        <v>1548</v>
      </c>
    </row>
    <row r="211" s="2" customFormat="1">
      <c r="A211" s="39"/>
      <c r="B211" s="40"/>
      <c r="C211" s="41"/>
      <c r="D211" s="239" t="s">
        <v>160</v>
      </c>
      <c r="E211" s="41"/>
      <c r="F211" s="240" t="s">
        <v>1293</v>
      </c>
      <c r="G211" s="41"/>
      <c r="H211" s="41"/>
      <c r="I211" s="241"/>
      <c r="J211" s="41"/>
      <c r="K211" s="41"/>
      <c r="L211" s="45"/>
      <c r="M211" s="242"/>
      <c r="N211" s="243"/>
      <c r="O211" s="92"/>
      <c r="P211" s="92"/>
      <c r="Q211" s="92"/>
      <c r="R211" s="92"/>
      <c r="S211" s="92"/>
      <c r="T211" s="92"/>
      <c r="U211" s="93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160</v>
      </c>
      <c r="AU211" s="18" t="s">
        <v>88</v>
      </c>
    </row>
    <row r="212" s="2" customFormat="1" ht="16.5" customHeight="1">
      <c r="A212" s="39"/>
      <c r="B212" s="40"/>
      <c r="C212" s="293" t="s">
        <v>517</v>
      </c>
      <c r="D212" s="293" t="s">
        <v>382</v>
      </c>
      <c r="E212" s="294" t="s">
        <v>1295</v>
      </c>
      <c r="F212" s="295" t="s">
        <v>1296</v>
      </c>
      <c r="G212" s="296" t="s">
        <v>186</v>
      </c>
      <c r="H212" s="297">
        <v>4</v>
      </c>
      <c r="I212" s="298"/>
      <c r="J212" s="299">
        <f>ROUND(I212*H212,2)</f>
        <v>0</v>
      </c>
      <c r="K212" s="295" t="s">
        <v>1</v>
      </c>
      <c r="L212" s="300"/>
      <c r="M212" s="301" t="s">
        <v>1</v>
      </c>
      <c r="N212" s="302" t="s">
        <v>44</v>
      </c>
      <c r="O212" s="92"/>
      <c r="P212" s="235">
        <f>O212*H212</f>
        <v>0</v>
      </c>
      <c r="Q212" s="235">
        <v>3.0000000000000001E-05</v>
      </c>
      <c r="R212" s="235">
        <f>Q212*H212</f>
        <v>0.00012</v>
      </c>
      <c r="S212" s="235">
        <v>0</v>
      </c>
      <c r="T212" s="235">
        <f>S212*H212</f>
        <v>0</v>
      </c>
      <c r="U212" s="236" t="s">
        <v>1</v>
      </c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7" t="s">
        <v>1246</v>
      </c>
      <c r="AT212" s="237" t="s">
        <v>382</v>
      </c>
      <c r="AU212" s="237" t="s">
        <v>88</v>
      </c>
      <c r="AY212" s="18" t="s">
        <v>151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8" t="s">
        <v>86</v>
      </c>
      <c r="BK212" s="238">
        <f>ROUND(I212*H212,2)</f>
        <v>0</v>
      </c>
      <c r="BL212" s="18" t="s">
        <v>641</v>
      </c>
      <c r="BM212" s="237" t="s">
        <v>1549</v>
      </c>
    </row>
    <row r="213" s="2" customFormat="1">
      <c r="A213" s="39"/>
      <c r="B213" s="40"/>
      <c r="C213" s="41"/>
      <c r="D213" s="239" t="s">
        <v>160</v>
      </c>
      <c r="E213" s="41"/>
      <c r="F213" s="240" t="s">
        <v>1296</v>
      </c>
      <c r="G213" s="41"/>
      <c r="H213" s="41"/>
      <c r="I213" s="241"/>
      <c r="J213" s="41"/>
      <c r="K213" s="41"/>
      <c r="L213" s="45"/>
      <c r="M213" s="242"/>
      <c r="N213" s="243"/>
      <c r="O213" s="92"/>
      <c r="P213" s="92"/>
      <c r="Q213" s="92"/>
      <c r="R213" s="92"/>
      <c r="S213" s="92"/>
      <c r="T213" s="92"/>
      <c r="U213" s="93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160</v>
      </c>
      <c r="AU213" s="18" t="s">
        <v>88</v>
      </c>
    </row>
    <row r="214" s="2" customFormat="1" ht="33" customHeight="1">
      <c r="A214" s="39"/>
      <c r="B214" s="40"/>
      <c r="C214" s="226" t="s">
        <v>472</v>
      </c>
      <c r="D214" s="226" t="s">
        <v>154</v>
      </c>
      <c r="E214" s="227" t="s">
        <v>1304</v>
      </c>
      <c r="F214" s="228" t="s">
        <v>1305</v>
      </c>
      <c r="G214" s="229" t="s">
        <v>186</v>
      </c>
      <c r="H214" s="230">
        <v>4</v>
      </c>
      <c r="I214" s="231"/>
      <c r="J214" s="232">
        <f>ROUND(I214*H214,2)</f>
        <v>0</v>
      </c>
      <c r="K214" s="228" t="s">
        <v>1</v>
      </c>
      <c r="L214" s="45"/>
      <c r="M214" s="233" t="s">
        <v>1</v>
      </c>
      <c r="N214" s="234" t="s">
        <v>44</v>
      </c>
      <c r="O214" s="92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5">
        <f>S214*H214</f>
        <v>0</v>
      </c>
      <c r="U214" s="236" t="s">
        <v>1</v>
      </c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7" t="s">
        <v>641</v>
      </c>
      <c r="AT214" s="237" t="s">
        <v>154</v>
      </c>
      <c r="AU214" s="237" t="s">
        <v>88</v>
      </c>
      <c r="AY214" s="18" t="s">
        <v>151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8" t="s">
        <v>86</v>
      </c>
      <c r="BK214" s="238">
        <f>ROUND(I214*H214,2)</f>
        <v>0</v>
      </c>
      <c r="BL214" s="18" t="s">
        <v>641</v>
      </c>
      <c r="BM214" s="237" t="s">
        <v>1550</v>
      </c>
    </row>
    <row r="215" s="2" customFormat="1">
      <c r="A215" s="39"/>
      <c r="B215" s="40"/>
      <c r="C215" s="41"/>
      <c r="D215" s="239" t="s">
        <v>160</v>
      </c>
      <c r="E215" s="41"/>
      <c r="F215" s="240" t="s">
        <v>1305</v>
      </c>
      <c r="G215" s="41"/>
      <c r="H215" s="41"/>
      <c r="I215" s="241"/>
      <c r="J215" s="41"/>
      <c r="K215" s="41"/>
      <c r="L215" s="45"/>
      <c r="M215" s="242"/>
      <c r="N215" s="243"/>
      <c r="O215" s="92"/>
      <c r="P215" s="92"/>
      <c r="Q215" s="92"/>
      <c r="R215" s="92"/>
      <c r="S215" s="92"/>
      <c r="T215" s="92"/>
      <c r="U215" s="93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160</v>
      </c>
      <c r="AU215" s="18" t="s">
        <v>88</v>
      </c>
    </row>
    <row r="216" s="2" customFormat="1" ht="24.15" customHeight="1">
      <c r="A216" s="39"/>
      <c r="B216" s="40"/>
      <c r="C216" s="293" t="s">
        <v>481</v>
      </c>
      <c r="D216" s="293" t="s">
        <v>382</v>
      </c>
      <c r="E216" s="294" t="s">
        <v>1307</v>
      </c>
      <c r="F216" s="295" t="s">
        <v>1308</v>
      </c>
      <c r="G216" s="296" t="s">
        <v>186</v>
      </c>
      <c r="H216" s="297">
        <v>1</v>
      </c>
      <c r="I216" s="298"/>
      <c r="J216" s="299">
        <f>ROUND(I216*H216,2)</f>
        <v>0</v>
      </c>
      <c r="K216" s="295" t="s">
        <v>1</v>
      </c>
      <c r="L216" s="300"/>
      <c r="M216" s="301" t="s">
        <v>1</v>
      </c>
      <c r="N216" s="302" t="s">
        <v>44</v>
      </c>
      <c r="O216" s="92"/>
      <c r="P216" s="235">
        <f>O216*H216</f>
        <v>0</v>
      </c>
      <c r="Q216" s="235">
        <v>0.0022000000000000001</v>
      </c>
      <c r="R216" s="235">
        <f>Q216*H216</f>
        <v>0.0022000000000000001</v>
      </c>
      <c r="S216" s="235">
        <v>0</v>
      </c>
      <c r="T216" s="235">
        <f>S216*H216</f>
        <v>0</v>
      </c>
      <c r="U216" s="236" t="s">
        <v>1</v>
      </c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7" t="s">
        <v>1241</v>
      </c>
      <c r="AT216" s="237" t="s">
        <v>382</v>
      </c>
      <c r="AU216" s="237" t="s">
        <v>88</v>
      </c>
      <c r="AY216" s="18" t="s">
        <v>151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8" t="s">
        <v>86</v>
      </c>
      <c r="BK216" s="238">
        <f>ROUND(I216*H216,2)</f>
        <v>0</v>
      </c>
      <c r="BL216" s="18" t="s">
        <v>1241</v>
      </c>
      <c r="BM216" s="237" t="s">
        <v>1551</v>
      </c>
    </row>
    <row r="217" s="2" customFormat="1">
      <c r="A217" s="39"/>
      <c r="B217" s="40"/>
      <c r="C217" s="41"/>
      <c r="D217" s="239" t="s">
        <v>160</v>
      </c>
      <c r="E217" s="41"/>
      <c r="F217" s="240" t="s">
        <v>1308</v>
      </c>
      <c r="G217" s="41"/>
      <c r="H217" s="41"/>
      <c r="I217" s="241"/>
      <c r="J217" s="41"/>
      <c r="K217" s="41"/>
      <c r="L217" s="45"/>
      <c r="M217" s="242"/>
      <c r="N217" s="243"/>
      <c r="O217" s="92"/>
      <c r="P217" s="92"/>
      <c r="Q217" s="92"/>
      <c r="R217" s="92"/>
      <c r="S217" s="92"/>
      <c r="T217" s="92"/>
      <c r="U217" s="93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160</v>
      </c>
      <c r="AU217" s="18" t="s">
        <v>88</v>
      </c>
    </row>
    <row r="218" s="2" customFormat="1">
      <c r="A218" s="39"/>
      <c r="B218" s="40"/>
      <c r="C218" s="41"/>
      <c r="D218" s="239" t="s">
        <v>231</v>
      </c>
      <c r="E218" s="41"/>
      <c r="F218" s="270" t="s">
        <v>1310</v>
      </c>
      <c r="G218" s="41"/>
      <c r="H218" s="41"/>
      <c r="I218" s="241"/>
      <c r="J218" s="41"/>
      <c r="K218" s="41"/>
      <c r="L218" s="45"/>
      <c r="M218" s="242"/>
      <c r="N218" s="243"/>
      <c r="O218" s="92"/>
      <c r="P218" s="92"/>
      <c r="Q218" s="92"/>
      <c r="R218" s="92"/>
      <c r="S218" s="92"/>
      <c r="T218" s="92"/>
      <c r="U218" s="93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231</v>
      </c>
      <c r="AU218" s="18" t="s">
        <v>88</v>
      </c>
    </row>
    <row r="219" s="2" customFormat="1" ht="24.15" customHeight="1">
      <c r="A219" s="39"/>
      <c r="B219" s="40"/>
      <c r="C219" s="293" t="s">
        <v>487</v>
      </c>
      <c r="D219" s="293" t="s">
        <v>382</v>
      </c>
      <c r="E219" s="294" t="s">
        <v>1311</v>
      </c>
      <c r="F219" s="295" t="s">
        <v>1312</v>
      </c>
      <c r="G219" s="296" t="s">
        <v>186</v>
      </c>
      <c r="H219" s="297">
        <v>1</v>
      </c>
      <c r="I219" s="298"/>
      <c r="J219" s="299">
        <f>ROUND(I219*H219,2)</f>
        <v>0</v>
      </c>
      <c r="K219" s="295" t="s">
        <v>1</v>
      </c>
      <c r="L219" s="300"/>
      <c r="M219" s="301" t="s">
        <v>1</v>
      </c>
      <c r="N219" s="302" t="s">
        <v>44</v>
      </c>
      <c r="O219" s="92"/>
      <c r="P219" s="235">
        <f>O219*H219</f>
        <v>0</v>
      </c>
      <c r="Q219" s="235">
        <v>0.0022000000000000001</v>
      </c>
      <c r="R219" s="235">
        <f>Q219*H219</f>
        <v>0.0022000000000000001</v>
      </c>
      <c r="S219" s="235">
        <v>0</v>
      </c>
      <c r="T219" s="235">
        <f>S219*H219</f>
        <v>0</v>
      </c>
      <c r="U219" s="236" t="s">
        <v>1</v>
      </c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7" t="s">
        <v>1241</v>
      </c>
      <c r="AT219" s="237" t="s">
        <v>382</v>
      </c>
      <c r="AU219" s="237" t="s">
        <v>88</v>
      </c>
      <c r="AY219" s="18" t="s">
        <v>151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8" t="s">
        <v>86</v>
      </c>
      <c r="BK219" s="238">
        <f>ROUND(I219*H219,2)</f>
        <v>0</v>
      </c>
      <c r="BL219" s="18" t="s">
        <v>1241</v>
      </c>
      <c r="BM219" s="237" t="s">
        <v>1552</v>
      </c>
    </row>
    <row r="220" s="2" customFormat="1">
      <c r="A220" s="39"/>
      <c r="B220" s="40"/>
      <c r="C220" s="41"/>
      <c r="D220" s="239" t="s">
        <v>160</v>
      </c>
      <c r="E220" s="41"/>
      <c r="F220" s="240" t="s">
        <v>1312</v>
      </c>
      <c r="G220" s="41"/>
      <c r="H220" s="41"/>
      <c r="I220" s="241"/>
      <c r="J220" s="41"/>
      <c r="K220" s="41"/>
      <c r="L220" s="45"/>
      <c r="M220" s="242"/>
      <c r="N220" s="243"/>
      <c r="O220" s="92"/>
      <c r="P220" s="92"/>
      <c r="Q220" s="92"/>
      <c r="R220" s="92"/>
      <c r="S220" s="92"/>
      <c r="T220" s="92"/>
      <c r="U220" s="93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160</v>
      </c>
      <c r="AU220" s="18" t="s">
        <v>88</v>
      </c>
    </row>
    <row r="221" s="2" customFormat="1">
      <c r="A221" s="39"/>
      <c r="B221" s="40"/>
      <c r="C221" s="41"/>
      <c r="D221" s="239" t="s">
        <v>231</v>
      </c>
      <c r="E221" s="41"/>
      <c r="F221" s="270" t="s">
        <v>1553</v>
      </c>
      <c r="G221" s="41"/>
      <c r="H221" s="41"/>
      <c r="I221" s="241"/>
      <c r="J221" s="41"/>
      <c r="K221" s="41"/>
      <c r="L221" s="45"/>
      <c r="M221" s="242"/>
      <c r="N221" s="243"/>
      <c r="O221" s="92"/>
      <c r="P221" s="92"/>
      <c r="Q221" s="92"/>
      <c r="R221" s="92"/>
      <c r="S221" s="92"/>
      <c r="T221" s="92"/>
      <c r="U221" s="93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231</v>
      </c>
      <c r="AU221" s="18" t="s">
        <v>88</v>
      </c>
    </row>
    <row r="222" s="2" customFormat="1" ht="24.15" customHeight="1">
      <c r="A222" s="39"/>
      <c r="B222" s="40"/>
      <c r="C222" s="293" t="s">
        <v>493</v>
      </c>
      <c r="D222" s="293" t="s">
        <v>382</v>
      </c>
      <c r="E222" s="294" t="s">
        <v>1554</v>
      </c>
      <c r="F222" s="295" t="s">
        <v>1555</v>
      </c>
      <c r="G222" s="296" t="s">
        <v>186</v>
      </c>
      <c r="H222" s="297">
        <v>2</v>
      </c>
      <c r="I222" s="298"/>
      <c r="J222" s="299">
        <f>ROUND(I222*H222,2)</f>
        <v>0</v>
      </c>
      <c r="K222" s="295" t="s">
        <v>1</v>
      </c>
      <c r="L222" s="300"/>
      <c r="M222" s="301" t="s">
        <v>1</v>
      </c>
      <c r="N222" s="302" t="s">
        <v>44</v>
      </c>
      <c r="O222" s="92"/>
      <c r="P222" s="235">
        <f>O222*H222</f>
        <v>0</v>
      </c>
      <c r="Q222" s="235">
        <v>0.0022000000000000001</v>
      </c>
      <c r="R222" s="235">
        <f>Q222*H222</f>
        <v>0.0044000000000000003</v>
      </c>
      <c r="S222" s="235">
        <v>0</v>
      </c>
      <c r="T222" s="235">
        <f>S222*H222</f>
        <v>0</v>
      </c>
      <c r="U222" s="236" t="s">
        <v>1</v>
      </c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7" t="s">
        <v>1241</v>
      </c>
      <c r="AT222" s="237" t="s">
        <v>382</v>
      </c>
      <c r="AU222" s="237" t="s">
        <v>88</v>
      </c>
      <c r="AY222" s="18" t="s">
        <v>151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8" t="s">
        <v>86</v>
      </c>
      <c r="BK222" s="238">
        <f>ROUND(I222*H222,2)</f>
        <v>0</v>
      </c>
      <c r="BL222" s="18" t="s">
        <v>1241</v>
      </c>
      <c r="BM222" s="237" t="s">
        <v>1556</v>
      </c>
    </row>
    <row r="223" s="2" customFormat="1">
      <c r="A223" s="39"/>
      <c r="B223" s="40"/>
      <c r="C223" s="41"/>
      <c r="D223" s="239" t="s">
        <v>160</v>
      </c>
      <c r="E223" s="41"/>
      <c r="F223" s="240" t="s">
        <v>1555</v>
      </c>
      <c r="G223" s="41"/>
      <c r="H223" s="41"/>
      <c r="I223" s="241"/>
      <c r="J223" s="41"/>
      <c r="K223" s="41"/>
      <c r="L223" s="45"/>
      <c r="M223" s="242"/>
      <c r="N223" s="243"/>
      <c r="O223" s="92"/>
      <c r="P223" s="92"/>
      <c r="Q223" s="92"/>
      <c r="R223" s="92"/>
      <c r="S223" s="92"/>
      <c r="T223" s="92"/>
      <c r="U223" s="93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160</v>
      </c>
      <c r="AU223" s="18" t="s">
        <v>88</v>
      </c>
    </row>
    <row r="224" s="2" customFormat="1">
      <c r="A224" s="39"/>
      <c r="B224" s="40"/>
      <c r="C224" s="41"/>
      <c r="D224" s="239" t="s">
        <v>231</v>
      </c>
      <c r="E224" s="41"/>
      <c r="F224" s="270" t="s">
        <v>1557</v>
      </c>
      <c r="G224" s="41"/>
      <c r="H224" s="41"/>
      <c r="I224" s="241"/>
      <c r="J224" s="41"/>
      <c r="K224" s="41"/>
      <c r="L224" s="45"/>
      <c r="M224" s="242"/>
      <c r="N224" s="243"/>
      <c r="O224" s="92"/>
      <c r="P224" s="92"/>
      <c r="Q224" s="92"/>
      <c r="R224" s="92"/>
      <c r="S224" s="92"/>
      <c r="T224" s="92"/>
      <c r="U224" s="93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231</v>
      </c>
      <c r="AU224" s="18" t="s">
        <v>88</v>
      </c>
    </row>
    <row r="225" s="2" customFormat="1" ht="24.15" customHeight="1">
      <c r="A225" s="39"/>
      <c r="B225" s="40"/>
      <c r="C225" s="226" t="s">
        <v>433</v>
      </c>
      <c r="D225" s="226" t="s">
        <v>154</v>
      </c>
      <c r="E225" s="227" t="s">
        <v>1315</v>
      </c>
      <c r="F225" s="228" t="s">
        <v>1316</v>
      </c>
      <c r="G225" s="229" t="s">
        <v>186</v>
      </c>
      <c r="H225" s="230">
        <v>4</v>
      </c>
      <c r="I225" s="231"/>
      <c r="J225" s="232">
        <f>ROUND(I225*H225,2)</f>
        <v>0</v>
      </c>
      <c r="K225" s="228" t="s">
        <v>1</v>
      </c>
      <c r="L225" s="45"/>
      <c r="M225" s="233" t="s">
        <v>1</v>
      </c>
      <c r="N225" s="234" t="s">
        <v>44</v>
      </c>
      <c r="O225" s="92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5">
        <f>S225*H225</f>
        <v>0</v>
      </c>
      <c r="U225" s="236" t="s">
        <v>1</v>
      </c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7" t="s">
        <v>641</v>
      </c>
      <c r="AT225" s="237" t="s">
        <v>154</v>
      </c>
      <c r="AU225" s="237" t="s">
        <v>88</v>
      </c>
      <c r="AY225" s="18" t="s">
        <v>151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8" t="s">
        <v>86</v>
      </c>
      <c r="BK225" s="238">
        <f>ROUND(I225*H225,2)</f>
        <v>0</v>
      </c>
      <c r="BL225" s="18" t="s">
        <v>641</v>
      </c>
      <c r="BM225" s="237" t="s">
        <v>1558</v>
      </c>
    </row>
    <row r="226" s="2" customFormat="1">
      <c r="A226" s="39"/>
      <c r="B226" s="40"/>
      <c r="C226" s="41"/>
      <c r="D226" s="239" t="s">
        <v>160</v>
      </c>
      <c r="E226" s="41"/>
      <c r="F226" s="240" t="s">
        <v>1316</v>
      </c>
      <c r="G226" s="41"/>
      <c r="H226" s="41"/>
      <c r="I226" s="241"/>
      <c r="J226" s="41"/>
      <c r="K226" s="41"/>
      <c r="L226" s="45"/>
      <c r="M226" s="242"/>
      <c r="N226" s="243"/>
      <c r="O226" s="92"/>
      <c r="P226" s="92"/>
      <c r="Q226" s="92"/>
      <c r="R226" s="92"/>
      <c r="S226" s="92"/>
      <c r="T226" s="92"/>
      <c r="U226" s="93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160</v>
      </c>
      <c r="AU226" s="18" t="s">
        <v>88</v>
      </c>
    </row>
    <row r="227" s="2" customFormat="1" ht="16.5" customHeight="1">
      <c r="A227" s="39"/>
      <c r="B227" s="40"/>
      <c r="C227" s="293" t="s">
        <v>440</v>
      </c>
      <c r="D227" s="293" t="s">
        <v>382</v>
      </c>
      <c r="E227" s="294" t="s">
        <v>1318</v>
      </c>
      <c r="F227" s="295" t="s">
        <v>1319</v>
      </c>
      <c r="G227" s="296" t="s">
        <v>186</v>
      </c>
      <c r="H227" s="297">
        <v>2</v>
      </c>
      <c r="I227" s="298"/>
      <c r="J227" s="299">
        <f>ROUND(I227*H227,2)</f>
        <v>0</v>
      </c>
      <c r="K227" s="295" t="s">
        <v>1</v>
      </c>
      <c r="L227" s="300"/>
      <c r="M227" s="301" t="s">
        <v>1</v>
      </c>
      <c r="N227" s="302" t="s">
        <v>44</v>
      </c>
      <c r="O227" s="92"/>
      <c r="P227" s="235">
        <f>O227*H227</f>
        <v>0</v>
      </c>
      <c r="Q227" s="235">
        <v>0.062</v>
      </c>
      <c r="R227" s="235">
        <f>Q227*H227</f>
        <v>0.124</v>
      </c>
      <c r="S227" s="235">
        <v>0</v>
      </c>
      <c r="T227" s="235">
        <f>S227*H227</f>
        <v>0</v>
      </c>
      <c r="U227" s="236" t="s">
        <v>1</v>
      </c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7" t="s">
        <v>1241</v>
      </c>
      <c r="AT227" s="237" t="s">
        <v>382</v>
      </c>
      <c r="AU227" s="237" t="s">
        <v>88</v>
      </c>
      <c r="AY227" s="18" t="s">
        <v>151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8" t="s">
        <v>86</v>
      </c>
      <c r="BK227" s="238">
        <f>ROUND(I227*H227,2)</f>
        <v>0</v>
      </c>
      <c r="BL227" s="18" t="s">
        <v>1241</v>
      </c>
      <c r="BM227" s="237" t="s">
        <v>1559</v>
      </c>
    </row>
    <row r="228" s="2" customFormat="1">
      <c r="A228" s="39"/>
      <c r="B228" s="40"/>
      <c r="C228" s="41"/>
      <c r="D228" s="239" t="s">
        <v>160</v>
      </c>
      <c r="E228" s="41"/>
      <c r="F228" s="240" t="s">
        <v>1319</v>
      </c>
      <c r="G228" s="41"/>
      <c r="H228" s="41"/>
      <c r="I228" s="241"/>
      <c r="J228" s="41"/>
      <c r="K228" s="41"/>
      <c r="L228" s="45"/>
      <c r="M228" s="242"/>
      <c r="N228" s="243"/>
      <c r="O228" s="92"/>
      <c r="P228" s="92"/>
      <c r="Q228" s="92"/>
      <c r="R228" s="92"/>
      <c r="S228" s="92"/>
      <c r="T228" s="92"/>
      <c r="U228" s="93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160</v>
      </c>
      <c r="AU228" s="18" t="s">
        <v>88</v>
      </c>
    </row>
    <row r="229" s="2" customFormat="1" ht="16.5" customHeight="1">
      <c r="A229" s="39"/>
      <c r="B229" s="40"/>
      <c r="C229" s="293" t="s">
        <v>444</v>
      </c>
      <c r="D229" s="293" t="s">
        <v>382</v>
      </c>
      <c r="E229" s="294" t="s">
        <v>1321</v>
      </c>
      <c r="F229" s="295" t="s">
        <v>1322</v>
      </c>
      <c r="G229" s="296" t="s">
        <v>186</v>
      </c>
      <c r="H229" s="297">
        <v>2</v>
      </c>
      <c r="I229" s="298"/>
      <c r="J229" s="299">
        <f>ROUND(I229*H229,2)</f>
        <v>0</v>
      </c>
      <c r="K229" s="295" t="s">
        <v>1</v>
      </c>
      <c r="L229" s="300"/>
      <c r="M229" s="301" t="s">
        <v>1</v>
      </c>
      <c r="N229" s="302" t="s">
        <v>44</v>
      </c>
      <c r="O229" s="92"/>
      <c r="P229" s="235">
        <f>O229*H229</f>
        <v>0</v>
      </c>
      <c r="Q229" s="235">
        <v>0.062</v>
      </c>
      <c r="R229" s="235">
        <f>Q229*H229</f>
        <v>0.124</v>
      </c>
      <c r="S229" s="235">
        <v>0</v>
      </c>
      <c r="T229" s="235">
        <f>S229*H229</f>
        <v>0</v>
      </c>
      <c r="U229" s="236" t="s">
        <v>1</v>
      </c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7" t="s">
        <v>1241</v>
      </c>
      <c r="AT229" s="237" t="s">
        <v>382</v>
      </c>
      <c r="AU229" s="237" t="s">
        <v>88</v>
      </c>
      <c r="AY229" s="18" t="s">
        <v>151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8" t="s">
        <v>86</v>
      </c>
      <c r="BK229" s="238">
        <f>ROUND(I229*H229,2)</f>
        <v>0</v>
      </c>
      <c r="BL229" s="18" t="s">
        <v>1241</v>
      </c>
      <c r="BM229" s="237" t="s">
        <v>1560</v>
      </c>
    </row>
    <row r="230" s="2" customFormat="1">
      <c r="A230" s="39"/>
      <c r="B230" s="40"/>
      <c r="C230" s="41"/>
      <c r="D230" s="239" t="s">
        <v>160</v>
      </c>
      <c r="E230" s="41"/>
      <c r="F230" s="240" t="s">
        <v>1322</v>
      </c>
      <c r="G230" s="41"/>
      <c r="H230" s="41"/>
      <c r="I230" s="241"/>
      <c r="J230" s="41"/>
      <c r="K230" s="41"/>
      <c r="L230" s="45"/>
      <c r="M230" s="242"/>
      <c r="N230" s="243"/>
      <c r="O230" s="92"/>
      <c r="P230" s="92"/>
      <c r="Q230" s="92"/>
      <c r="R230" s="92"/>
      <c r="S230" s="92"/>
      <c r="T230" s="92"/>
      <c r="U230" s="93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160</v>
      </c>
      <c r="AU230" s="18" t="s">
        <v>88</v>
      </c>
    </row>
    <row r="231" s="2" customFormat="1" ht="24.15" customHeight="1">
      <c r="A231" s="39"/>
      <c r="B231" s="40"/>
      <c r="C231" s="226" t="s">
        <v>451</v>
      </c>
      <c r="D231" s="226" t="s">
        <v>154</v>
      </c>
      <c r="E231" s="227" t="s">
        <v>1324</v>
      </c>
      <c r="F231" s="228" t="s">
        <v>1325</v>
      </c>
      <c r="G231" s="229" t="s">
        <v>186</v>
      </c>
      <c r="H231" s="230">
        <v>2</v>
      </c>
      <c r="I231" s="231"/>
      <c r="J231" s="232">
        <f>ROUND(I231*H231,2)</f>
        <v>0</v>
      </c>
      <c r="K231" s="228" t="s">
        <v>1</v>
      </c>
      <c r="L231" s="45"/>
      <c r="M231" s="233" t="s">
        <v>1</v>
      </c>
      <c r="N231" s="234" t="s">
        <v>44</v>
      </c>
      <c r="O231" s="92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5">
        <f>S231*H231</f>
        <v>0</v>
      </c>
      <c r="U231" s="236" t="s">
        <v>1</v>
      </c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7" t="s">
        <v>641</v>
      </c>
      <c r="AT231" s="237" t="s">
        <v>154</v>
      </c>
      <c r="AU231" s="237" t="s">
        <v>88</v>
      </c>
      <c r="AY231" s="18" t="s">
        <v>151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8" t="s">
        <v>86</v>
      </c>
      <c r="BK231" s="238">
        <f>ROUND(I231*H231,2)</f>
        <v>0</v>
      </c>
      <c r="BL231" s="18" t="s">
        <v>641</v>
      </c>
      <c r="BM231" s="237" t="s">
        <v>1561</v>
      </c>
    </row>
    <row r="232" s="2" customFormat="1">
      <c r="A232" s="39"/>
      <c r="B232" s="40"/>
      <c r="C232" s="41"/>
      <c r="D232" s="239" t="s">
        <v>160</v>
      </c>
      <c r="E232" s="41"/>
      <c r="F232" s="240" t="s">
        <v>1325</v>
      </c>
      <c r="G232" s="41"/>
      <c r="H232" s="41"/>
      <c r="I232" s="241"/>
      <c r="J232" s="41"/>
      <c r="K232" s="41"/>
      <c r="L232" s="45"/>
      <c r="M232" s="242"/>
      <c r="N232" s="243"/>
      <c r="O232" s="92"/>
      <c r="P232" s="92"/>
      <c r="Q232" s="92"/>
      <c r="R232" s="92"/>
      <c r="S232" s="92"/>
      <c r="T232" s="92"/>
      <c r="U232" s="93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160</v>
      </c>
      <c r="AU232" s="18" t="s">
        <v>88</v>
      </c>
    </row>
    <row r="233" s="2" customFormat="1" ht="24.15" customHeight="1">
      <c r="A233" s="39"/>
      <c r="B233" s="40"/>
      <c r="C233" s="293" t="s">
        <v>456</v>
      </c>
      <c r="D233" s="293" t="s">
        <v>382</v>
      </c>
      <c r="E233" s="294" t="s">
        <v>1327</v>
      </c>
      <c r="F233" s="295" t="s">
        <v>1328</v>
      </c>
      <c r="G233" s="296" t="s">
        <v>186</v>
      </c>
      <c r="H233" s="297">
        <v>2</v>
      </c>
      <c r="I233" s="298"/>
      <c r="J233" s="299">
        <f>ROUND(I233*H233,2)</f>
        <v>0</v>
      </c>
      <c r="K233" s="295" t="s">
        <v>1</v>
      </c>
      <c r="L233" s="300"/>
      <c r="M233" s="301" t="s">
        <v>1</v>
      </c>
      <c r="N233" s="302" t="s">
        <v>44</v>
      </c>
      <c r="O233" s="92"/>
      <c r="P233" s="235">
        <f>O233*H233</f>
        <v>0</v>
      </c>
      <c r="Q233" s="235">
        <v>0.010500000000000001</v>
      </c>
      <c r="R233" s="235">
        <f>Q233*H233</f>
        <v>0.021000000000000001</v>
      </c>
      <c r="S233" s="235">
        <v>0</v>
      </c>
      <c r="T233" s="235">
        <f>S233*H233</f>
        <v>0</v>
      </c>
      <c r="U233" s="236" t="s">
        <v>1</v>
      </c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7" t="s">
        <v>1241</v>
      </c>
      <c r="AT233" s="237" t="s">
        <v>382</v>
      </c>
      <c r="AU233" s="237" t="s">
        <v>88</v>
      </c>
      <c r="AY233" s="18" t="s">
        <v>151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8" t="s">
        <v>86</v>
      </c>
      <c r="BK233" s="238">
        <f>ROUND(I233*H233,2)</f>
        <v>0</v>
      </c>
      <c r="BL233" s="18" t="s">
        <v>1241</v>
      </c>
      <c r="BM233" s="237" t="s">
        <v>1562</v>
      </c>
    </row>
    <row r="234" s="2" customFormat="1">
      <c r="A234" s="39"/>
      <c r="B234" s="40"/>
      <c r="C234" s="41"/>
      <c r="D234" s="239" t="s">
        <v>160</v>
      </c>
      <c r="E234" s="41"/>
      <c r="F234" s="240" t="s">
        <v>1328</v>
      </c>
      <c r="G234" s="41"/>
      <c r="H234" s="41"/>
      <c r="I234" s="241"/>
      <c r="J234" s="41"/>
      <c r="K234" s="41"/>
      <c r="L234" s="45"/>
      <c r="M234" s="242"/>
      <c r="N234" s="243"/>
      <c r="O234" s="92"/>
      <c r="P234" s="92"/>
      <c r="Q234" s="92"/>
      <c r="R234" s="92"/>
      <c r="S234" s="92"/>
      <c r="T234" s="92"/>
      <c r="U234" s="93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160</v>
      </c>
      <c r="AU234" s="18" t="s">
        <v>88</v>
      </c>
    </row>
    <row r="235" s="2" customFormat="1">
      <c r="A235" s="39"/>
      <c r="B235" s="40"/>
      <c r="C235" s="41"/>
      <c r="D235" s="239" t="s">
        <v>231</v>
      </c>
      <c r="E235" s="41"/>
      <c r="F235" s="270" t="s">
        <v>1563</v>
      </c>
      <c r="G235" s="41"/>
      <c r="H235" s="41"/>
      <c r="I235" s="241"/>
      <c r="J235" s="41"/>
      <c r="K235" s="41"/>
      <c r="L235" s="45"/>
      <c r="M235" s="242"/>
      <c r="N235" s="243"/>
      <c r="O235" s="92"/>
      <c r="P235" s="92"/>
      <c r="Q235" s="92"/>
      <c r="R235" s="92"/>
      <c r="S235" s="92"/>
      <c r="T235" s="92"/>
      <c r="U235" s="93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231</v>
      </c>
      <c r="AU235" s="18" t="s">
        <v>88</v>
      </c>
    </row>
    <row r="236" s="2" customFormat="1" ht="16.5" customHeight="1">
      <c r="A236" s="39"/>
      <c r="B236" s="40"/>
      <c r="C236" s="226" t="s">
        <v>500</v>
      </c>
      <c r="D236" s="226" t="s">
        <v>154</v>
      </c>
      <c r="E236" s="227" t="s">
        <v>1330</v>
      </c>
      <c r="F236" s="228" t="s">
        <v>1331</v>
      </c>
      <c r="G236" s="229" t="s">
        <v>186</v>
      </c>
      <c r="H236" s="230">
        <v>4</v>
      </c>
      <c r="I236" s="231"/>
      <c r="J236" s="232">
        <f>ROUND(I236*H236,2)</f>
        <v>0</v>
      </c>
      <c r="K236" s="228" t="s">
        <v>1</v>
      </c>
      <c r="L236" s="45"/>
      <c r="M236" s="233" t="s">
        <v>1</v>
      </c>
      <c r="N236" s="234" t="s">
        <v>44</v>
      </c>
      <c r="O236" s="92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5">
        <f>S236*H236</f>
        <v>0</v>
      </c>
      <c r="U236" s="236" t="s">
        <v>1</v>
      </c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7" t="s">
        <v>641</v>
      </c>
      <c r="AT236" s="237" t="s">
        <v>154</v>
      </c>
      <c r="AU236" s="237" t="s">
        <v>88</v>
      </c>
      <c r="AY236" s="18" t="s">
        <v>151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8" t="s">
        <v>86</v>
      </c>
      <c r="BK236" s="238">
        <f>ROUND(I236*H236,2)</f>
        <v>0</v>
      </c>
      <c r="BL236" s="18" t="s">
        <v>641</v>
      </c>
      <c r="BM236" s="237" t="s">
        <v>1564</v>
      </c>
    </row>
    <row r="237" s="2" customFormat="1">
      <c r="A237" s="39"/>
      <c r="B237" s="40"/>
      <c r="C237" s="41"/>
      <c r="D237" s="239" t="s">
        <v>160</v>
      </c>
      <c r="E237" s="41"/>
      <c r="F237" s="240" t="s">
        <v>1331</v>
      </c>
      <c r="G237" s="41"/>
      <c r="H237" s="41"/>
      <c r="I237" s="241"/>
      <c r="J237" s="41"/>
      <c r="K237" s="41"/>
      <c r="L237" s="45"/>
      <c r="M237" s="242"/>
      <c r="N237" s="243"/>
      <c r="O237" s="92"/>
      <c r="P237" s="92"/>
      <c r="Q237" s="92"/>
      <c r="R237" s="92"/>
      <c r="S237" s="92"/>
      <c r="T237" s="92"/>
      <c r="U237" s="93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160</v>
      </c>
      <c r="AU237" s="18" t="s">
        <v>88</v>
      </c>
    </row>
    <row r="238" s="2" customFormat="1" ht="24.15" customHeight="1">
      <c r="A238" s="39"/>
      <c r="B238" s="40"/>
      <c r="C238" s="293" t="s">
        <v>512</v>
      </c>
      <c r="D238" s="293" t="s">
        <v>382</v>
      </c>
      <c r="E238" s="294" t="s">
        <v>1333</v>
      </c>
      <c r="F238" s="295" t="s">
        <v>1334</v>
      </c>
      <c r="G238" s="296" t="s">
        <v>186</v>
      </c>
      <c r="H238" s="297">
        <v>4</v>
      </c>
      <c r="I238" s="298"/>
      <c r="J238" s="299">
        <f>ROUND(I238*H238,2)</f>
        <v>0</v>
      </c>
      <c r="K238" s="295" t="s">
        <v>1</v>
      </c>
      <c r="L238" s="300"/>
      <c r="M238" s="301" t="s">
        <v>1</v>
      </c>
      <c r="N238" s="302" t="s">
        <v>44</v>
      </c>
      <c r="O238" s="92"/>
      <c r="P238" s="235">
        <f>O238*H238</f>
        <v>0</v>
      </c>
      <c r="Q238" s="235">
        <v>0.00029999999999999997</v>
      </c>
      <c r="R238" s="235">
        <f>Q238*H238</f>
        <v>0.0011999999999999999</v>
      </c>
      <c r="S238" s="235">
        <v>0</v>
      </c>
      <c r="T238" s="235">
        <f>S238*H238</f>
        <v>0</v>
      </c>
      <c r="U238" s="236" t="s">
        <v>1</v>
      </c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7" t="s">
        <v>1241</v>
      </c>
      <c r="AT238" s="237" t="s">
        <v>382</v>
      </c>
      <c r="AU238" s="237" t="s">
        <v>88</v>
      </c>
      <c r="AY238" s="18" t="s">
        <v>151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8" t="s">
        <v>86</v>
      </c>
      <c r="BK238" s="238">
        <f>ROUND(I238*H238,2)</f>
        <v>0</v>
      </c>
      <c r="BL238" s="18" t="s">
        <v>1241</v>
      </c>
      <c r="BM238" s="237" t="s">
        <v>1565</v>
      </c>
    </row>
    <row r="239" s="2" customFormat="1">
      <c r="A239" s="39"/>
      <c r="B239" s="40"/>
      <c r="C239" s="41"/>
      <c r="D239" s="239" t="s">
        <v>160</v>
      </c>
      <c r="E239" s="41"/>
      <c r="F239" s="240" t="s">
        <v>1334</v>
      </c>
      <c r="G239" s="41"/>
      <c r="H239" s="41"/>
      <c r="I239" s="241"/>
      <c r="J239" s="41"/>
      <c r="K239" s="41"/>
      <c r="L239" s="45"/>
      <c r="M239" s="242"/>
      <c r="N239" s="243"/>
      <c r="O239" s="92"/>
      <c r="P239" s="92"/>
      <c r="Q239" s="92"/>
      <c r="R239" s="92"/>
      <c r="S239" s="92"/>
      <c r="T239" s="92"/>
      <c r="U239" s="93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160</v>
      </c>
      <c r="AU239" s="18" t="s">
        <v>88</v>
      </c>
    </row>
    <row r="240" s="2" customFormat="1" ht="16.5" customHeight="1">
      <c r="A240" s="39"/>
      <c r="B240" s="40"/>
      <c r="C240" s="226" t="s">
        <v>421</v>
      </c>
      <c r="D240" s="226" t="s">
        <v>154</v>
      </c>
      <c r="E240" s="227" t="s">
        <v>1336</v>
      </c>
      <c r="F240" s="228" t="s">
        <v>1337</v>
      </c>
      <c r="G240" s="229" t="s">
        <v>186</v>
      </c>
      <c r="H240" s="230">
        <v>4</v>
      </c>
      <c r="I240" s="231"/>
      <c r="J240" s="232">
        <f>ROUND(I240*H240,2)</f>
        <v>0</v>
      </c>
      <c r="K240" s="228" t="s">
        <v>1</v>
      </c>
      <c r="L240" s="45"/>
      <c r="M240" s="233" t="s">
        <v>1</v>
      </c>
      <c r="N240" s="234" t="s">
        <v>44</v>
      </c>
      <c r="O240" s="92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5">
        <f>S240*H240</f>
        <v>0</v>
      </c>
      <c r="U240" s="236" t="s">
        <v>1</v>
      </c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7" t="s">
        <v>641</v>
      </c>
      <c r="AT240" s="237" t="s">
        <v>154</v>
      </c>
      <c r="AU240" s="237" t="s">
        <v>88</v>
      </c>
      <c r="AY240" s="18" t="s">
        <v>151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8" t="s">
        <v>86</v>
      </c>
      <c r="BK240" s="238">
        <f>ROUND(I240*H240,2)</f>
        <v>0</v>
      </c>
      <c r="BL240" s="18" t="s">
        <v>641</v>
      </c>
      <c r="BM240" s="237" t="s">
        <v>1566</v>
      </c>
    </row>
    <row r="241" s="2" customFormat="1">
      <c r="A241" s="39"/>
      <c r="B241" s="40"/>
      <c r="C241" s="41"/>
      <c r="D241" s="239" t="s">
        <v>160</v>
      </c>
      <c r="E241" s="41"/>
      <c r="F241" s="240" t="s">
        <v>1337</v>
      </c>
      <c r="G241" s="41"/>
      <c r="H241" s="41"/>
      <c r="I241" s="241"/>
      <c r="J241" s="41"/>
      <c r="K241" s="41"/>
      <c r="L241" s="45"/>
      <c r="M241" s="242"/>
      <c r="N241" s="243"/>
      <c r="O241" s="92"/>
      <c r="P241" s="92"/>
      <c r="Q241" s="92"/>
      <c r="R241" s="92"/>
      <c r="S241" s="92"/>
      <c r="T241" s="92"/>
      <c r="U241" s="93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160</v>
      </c>
      <c r="AU241" s="18" t="s">
        <v>88</v>
      </c>
    </row>
    <row r="242" s="2" customFormat="1" ht="16.5" customHeight="1">
      <c r="A242" s="39"/>
      <c r="B242" s="40"/>
      <c r="C242" s="293" t="s">
        <v>426</v>
      </c>
      <c r="D242" s="293" t="s">
        <v>382</v>
      </c>
      <c r="E242" s="294" t="s">
        <v>1339</v>
      </c>
      <c r="F242" s="295" t="s">
        <v>1340</v>
      </c>
      <c r="G242" s="296" t="s">
        <v>186</v>
      </c>
      <c r="H242" s="297">
        <v>4</v>
      </c>
      <c r="I242" s="298"/>
      <c r="J242" s="299">
        <f>ROUND(I242*H242,2)</f>
        <v>0</v>
      </c>
      <c r="K242" s="295" t="s">
        <v>1</v>
      </c>
      <c r="L242" s="300"/>
      <c r="M242" s="301" t="s">
        <v>1</v>
      </c>
      <c r="N242" s="302" t="s">
        <v>44</v>
      </c>
      <c r="O242" s="92"/>
      <c r="P242" s="235">
        <f>O242*H242</f>
        <v>0</v>
      </c>
      <c r="Q242" s="235">
        <v>0.0012999999999999999</v>
      </c>
      <c r="R242" s="235">
        <f>Q242*H242</f>
        <v>0.0051999999999999998</v>
      </c>
      <c r="S242" s="235">
        <v>0</v>
      </c>
      <c r="T242" s="235">
        <f>S242*H242</f>
        <v>0</v>
      </c>
      <c r="U242" s="236" t="s">
        <v>1</v>
      </c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7" t="s">
        <v>1241</v>
      </c>
      <c r="AT242" s="237" t="s">
        <v>382</v>
      </c>
      <c r="AU242" s="237" t="s">
        <v>88</v>
      </c>
      <c r="AY242" s="18" t="s">
        <v>151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8" t="s">
        <v>86</v>
      </c>
      <c r="BK242" s="238">
        <f>ROUND(I242*H242,2)</f>
        <v>0</v>
      </c>
      <c r="BL242" s="18" t="s">
        <v>1241</v>
      </c>
      <c r="BM242" s="237" t="s">
        <v>1567</v>
      </c>
    </row>
    <row r="243" s="2" customFormat="1">
      <c r="A243" s="39"/>
      <c r="B243" s="40"/>
      <c r="C243" s="41"/>
      <c r="D243" s="239" t="s">
        <v>160</v>
      </c>
      <c r="E243" s="41"/>
      <c r="F243" s="240" t="s">
        <v>1340</v>
      </c>
      <c r="G243" s="41"/>
      <c r="H243" s="41"/>
      <c r="I243" s="241"/>
      <c r="J243" s="41"/>
      <c r="K243" s="41"/>
      <c r="L243" s="45"/>
      <c r="M243" s="242"/>
      <c r="N243" s="243"/>
      <c r="O243" s="92"/>
      <c r="P243" s="92"/>
      <c r="Q243" s="92"/>
      <c r="R243" s="92"/>
      <c r="S243" s="92"/>
      <c r="T243" s="92"/>
      <c r="U243" s="93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160</v>
      </c>
      <c r="AU243" s="18" t="s">
        <v>88</v>
      </c>
    </row>
    <row r="244" s="2" customFormat="1" ht="24.15" customHeight="1">
      <c r="A244" s="39"/>
      <c r="B244" s="40"/>
      <c r="C244" s="226" t="s">
        <v>403</v>
      </c>
      <c r="D244" s="226" t="s">
        <v>154</v>
      </c>
      <c r="E244" s="227" t="s">
        <v>1342</v>
      </c>
      <c r="F244" s="228" t="s">
        <v>1343</v>
      </c>
      <c r="G244" s="229" t="s">
        <v>186</v>
      </c>
      <c r="H244" s="230">
        <v>2</v>
      </c>
      <c r="I244" s="231"/>
      <c r="J244" s="232">
        <f>ROUND(I244*H244,2)</f>
        <v>0</v>
      </c>
      <c r="K244" s="228" t="s">
        <v>1</v>
      </c>
      <c r="L244" s="45"/>
      <c r="M244" s="233" t="s">
        <v>1</v>
      </c>
      <c r="N244" s="234" t="s">
        <v>44</v>
      </c>
      <c r="O244" s="92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5">
        <f>S244*H244</f>
        <v>0</v>
      </c>
      <c r="U244" s="236" t="s">
        <v>1</v>
      </c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7" t="s">
        <v>641</v>
      </c>
      <c r="AT244" s="237" t="s">
        <v>154</v>
      </c>
      <c r="AU244" s="237" t="s">
        <v>88</v>
      </c>
      <c r="AY244" s="18" t="s">
        <v>151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8" t="s">
        <v>86</v>
      </c>
      <c r="BK244" s="238">
        <f>ROUND(I244*H244,2)</f>
        <v>0</v>
      </c>
      <c r="BL244" s="18" t="s">
        <v>641</v>
      </c>
      <c r="BM244" s="237" t="s">
        <v>1568</v>
      </c>
    </row>
    <row r="245" s="2" customFormat="1">
      <c r="A245" s="39"/>
      <c r="B245" s="40"/>
      <c r="C245" s="41"/>
      <c r="D245" s="239" t="s">
        <v>160</v>
      </c>
      <c r="E245" s="41"/>
      <c r="F245" s="240" t="s">
        <v>1343</v>
      </c>
      <c r="G245" s="41"/>
      <c r="H245" s="41"/>
      <c r="I245" s="241"/>
      <c r="J245" s="41"/>
      <c r="K245" s="41"/>
      <c r="L245" s="45"/>
      <c r="M245" s="242"/>
      <c r="N245" s="243"/>
      <c r="O245" s="92"/>
      <c r="P245" s="92"/>
      <c r="Q245" s="92"/>
      <c r="R245" s="92"/>
      <c r="S245" s="92"/>
      <c r="T245" s="92"/>
      <c r="U245" s="93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160</v>
      </c>
      <c r="AU245" s="18" t="s">
        <v>88</v>
      </c>
    </row>
    <row r="246" s="2" customFormat="1" ht="37.8" customHeight="1">
      <c r="A246" s="39"/>
      <c r="B246" s="40"/>
      <c r="C246" s="226" t="s">
        <v>550</v>
      </c>
      <c r="D246" s="226" t="s">
        <v>154</v>
      </c>
      <c r="E246" s="227" t="s">
        <v>1345</v>
      </c>
      <c r="F246" s="228" t="s">
        <v>1346</v>
      </c>
      <c r="G246" s="229" t="s">
        <v>582</v>
      </c>
      <c r="H246" s="230">
        <v>40</v>
      </c>
      <c r="I246" s="231"/>
      <c r="J246" s="232">
        <f>ROUND(I246*H246,2)</f>
        <v>0</v>
      </c>
      <c r="K246" s="228" t="s">
        <v>1</v>
      </c>
      <c r="L246" s="45"/>
      <c r="M246" s="233" t="s">
        <v>1</v>
      </c>
      <c r="N246" s="234" t="s">
        <v>44</v>
      </c>
      <c r="O246" s="92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5">
        <f>S246*H246</f>
        <v>0</v>
      </c>
      <c r="U246" s="236" t="s">
        <v>1</v>
      </c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7" t="s">
        <v>641</v>
      </c>
      <c r="AT246" s="237" t="s">
        <v>154</v>
      </c>
      <c r="AU246" s="237" t="s">
        <v>88</v>
      </c>
      <c r="AY246" s="18" t="s">
        <v>151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8" t="s">
        <v>86</v>
      </c>
      <c r="BK246" s="238">
        <f>ROUND(I246*H246,2)</f>
        <v>0</v>
      </c>
      <c r="BL246" s="18" t="s">
        <v>641</v>
      </c>
      <c r="BM246" s="237" t="s">
        <v>1569</v>
      </c>
    </row>
    <row r="247" s="2" customFormat="1">
      <c r="A247" s="39"/>
      <c r="B247" s="40"/>
      <c r="C247" s="41"/>
      <c r="D247" s="239" t="s">
        <v>160</v>
      </c>
      <c r="E247" s="41"/>
      <c r="F247" s="240" t="s">
        <v>1346</v>
      </c>
      <c r="G247" s="41"/>
      <c r="H247" s="41"/>
      <c r="I247" s="241"/>
      <c r="J247" s="41"/>
      <c r="K247" s="41"/>
      <c r="L247" s="45"/>
      <c r="M247" s="242"/>
      <c r="N247" s="243"/>
      <c r="O247" s="92"/>
      <c r="P247" s="92"/>
      <c r="Q247" s="92"/>
      <c r="R247" s="92"/>
      <c r="S247" s="92"/>
      <c r="T247" s="92"/>
      <c r="U247" s="93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160</v>
      </c>
      <c r="AU247" s="18" t="s">
        <v>88</v>
      </c>
    </row>
    <row r="248" s="2" customFormat="1">
      <c r="A248" s="39"/>
      <c r="B248" s="40"/>
      <c r="C248" s="41"/>
      <c r="D248" s="239" t="s">
        <v>231</v>
      </c>
      <c r="E248" s="41"/>
      <c r="F248" s="270" t="s">
        <v>1348</v>
      </c>
      <c r="G248" s="41"/>
      <c r="H248" s="41"/>
      <c r="I248" s="241"/>
      <c r="J248" s="41"/>
      <c r="K248" s="41"/>
      <c r="L248" s="45"/>
      <c r="M248" s="242"/>
      <c r="N248" s="243"/>
      <c r="O248" s="92"/>
      <c r="P248" s="92"/>
      <c r="Q248" s="92"/>
      <c r="R248" s="92"/>
      <c r="S248" s="92"/>
      <c r="T248" s="92"/>
      <c r="U248" s="93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231</v>
      </c>
      <c r="AU248" s="18" t="s">
        <v>88</v>
      </c>
    </row>
    <row r="249" s="2" customFormat="1" ht="24.15" customHeight="1">
      <c r="A249" s="39"/>
      <c r="B249" s="40"/>
      <c r="C249" s="293" t="s">
        <v>555</v>
      </c>
      <c r="D249" s="293" t="s">
        <v>382</v>
      </c>
      <c r="E249" s="294" t="s">
        <v>1349</v>
      </c>
      <c r="F249" s="295" t="s">
        <v>1350</v>
      </c>
      <c r="G249" s="296" t="s">
        <v>582</v>
      </c>
      <c r="H249" s="297">
        <v>46</v>
      </c>
      <c r="I249" s="298"/>
      <c r="J249" s="299">
        <f>ROUND(I249*H249,2)</f>
        <v>0</v>
      </c>
      <c r="K249" s="295" t="s">
        <v>1</v>
      </c>
      <c r="L249" s="300"/>
      <c r="M249" s="301" t="s">
        <v>1</v>
      </c>
      <c r="N249" s="302" t="s">
        <v>44</v>
      </c>
      <c r="O249" s="92"/>
      <c r="P249" s="235">
        <f>O249*H249</f>
        <v>0</v>
      </c>
      <c r="Q249" s="235">
        <v>0.00012</v>
      </c>
      <c r="R249" s="235">
        <f>Q249*H249</f>
        <v>0.0055199999999999997</v>
      </c>
      <c r="S249" s="235">
        <v>0</v>
      </c>
      <c r="T249" s="235">
        <f>S249*H249</f>
        <v>0</v>
      </c>
      <c r="U249" s="236" t="s">
        <v>1</v>
      </c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7" t="s">
        <v>1241</v>
      </c>
      <c r="AT249" s="237" t="s">
        <v>382</v>
      </c>
      <c r="AU249" s="237" t="s">
        <v>88</v>
      </c>
      <c r="AY249" s="18" t="s">
        <v>151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8" t="s">
        <v>86</v>
      </c>
      <c r="BK249" s="238">
        <f>ROUND(I249*H249,2)</f>
        <v>0</v>
      </c>
      <c r="BL249" s="18" t="s">
        <v>1241</v>
      </c>
      <c r="BM249" s="237" t="s">
        <v>1570</v>
      </c>
    </row>
    <row r="250" s="2" customFormat="1">
      <c r="A250" s="39"/>
      <c r="B250" s="40"/>
      <c r="C250" s="41"/>
      <c r="D250" s="239" t="s">
        <v>160</v>
      </c>
      <c r="E250" s="41"/>
      <c r="F250" s="240" t="s">
        <v>1350</v>
      </c>
      <c r="G250" s="41"/>
      <c r="H250" s="41"/>
      <c r="I250" s="241"/>
      <c r="J250" s="41"/>
      <c r="K250" s="41"/>
      <c r="L250" s="45"/>
      <c r="M250" s="242"/>
      <c r="N250" s="243"/>
      <c r="O250" s="92"/>
      <c r="P250" s="92"/>
      <c r="Q250" s="92"/>
      <c r="R250" s="92"/>
      <c r="S250" s="92"/>
      <c r="T250" s="92"/>
      <c r="U250" s="93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160</v>
      </c>
      <c r="AU250" s="18" t="s">
        <v>88</v>
      </c>
    </row>
    <row r="251" s="13" customFormat="1">
      <c r="A251" s="13"/>
      <c r="B251" s="244"/>
      <c r="C251" s="245"/>
      <c r="D251" s="239" t="s">
        <v>161</v>
      </c>
      <c r="E251" s="246" t="s">
        <v>1</v>
      </c>
      <c r="F251" s="247" t="s">
        <v>1571</v>
      </c>
      <c r="G251" s="245"/>
      <c r="H251" s="248">
        <v>46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2"/>
      <c r="U251" s="25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4" t="s">
        <v>161</v>
      </c>
      <c r="AU251" s="254" t="s">
        <v>88</v>
      </c>
      <c r="AV251" s="13" t="s">
        <v>88</v>
      </c>
      <c r="AW251" s="13" t="s">
        <v>35</v>
      </c>
      <c r="AX251" s="13" t="s">
        <v>86</v>
      </c>
      <c r="AY251" s="254" t="s">
        <v>151</v>
      </c>
    </row>
    <row r="252" s="2" customFormat="1" ht="37.8" customHeight="1">
      <c r="A252" s="39"/>
      <c r="B252" s="40"/>
      <c r="C252" s="226" t="s">
        <v>566</v>
      </c>
      <c r="D252" s="226" t="s">
        <v>154</v>
      </c>
      <c r="E252" s="227" t="s">
        <v>1353</v>
      </c>
      <c r="F252" s="228" t="s">
        <v>1354</v>
      </c>
      <c r="G252" s="229" t="s">
        <v>582</v>
      </c>
      <c r="H252" s="230">
        <v>125</v>
      </c>
      <c r="I252" s="231"/>
      <c r="J252" s="232">
        <f>ROUND(I252*H252,2)</f>
        <v>0</v>
      </c>
      <c r="K252" s="228" t="s">
        <v>1</v>
      </c>
      <c r="L252" s="45"/>
      <c r="M252" s="233" t="s">
        <v>1</v>
      </c>
      <c r="N252" s="234" t="s">
        <v>44</v>
      </c>
      <c r="O252" s="92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5">
        <f>S252*H252</f>
        <v>0</v>
      </c>
      <c r="U252" s="236" t="s">
        <v>1</v>
      </c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7" t="s">
        <v>641</v>
      </c>
      <c r="AT252" s="237" t="s">
        <v>154</v>
      </c>
      <c r="AU252" s="237" t="s">
        <v>88</v>
      </c>
      <c r="AY252" s="18" t="s">
        <v>151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8" t="s">
        <v>86</v>
      </c>
      <c r="BK252" s="238">
        <f>ROUND(I252*H252,2)</f>
        <v>0</v>
      </c>
      <c r="BL252" s="18" t="s">
        <v>641</v>
      </c>
      <c r="BM252" s="237" t="s">
        <v>1572</v>
      </c>
    </row>
    <row r="253" s="2" customFormat="1">
      <c r="A253" s="39"/>
      <c r="B253" s="40"/>
      <c r="C253" s="41"/>
      <c r="D253" s="239" t="s">
        <v>160</v>
      </c>
      <c r="E253" s="41"/>
      <c r="F253" s="240" t="s">
        <v>1354</v>
      </c>
      <c r="G253" s="41"/>
      <c r="H253" s="41"/>
      <c r="I253" s="241"/>
      <c r="J253" s="41"/>
      <c r="K253" s="41"/>
      <c r="L253" s="45"/>
      <c r="M253" s="242"/>
      <c r="N253" s="243"/>
      <c r="O253" s="92"/>
      <c r="P253" s="92"/>
      <c r="Q253" s="92"/>
      <c r="R253" s="92"/>
      <c r="S253" s="92"/>
      <c r="T253" s="92"/>
      <c r="U253" s="93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160</v>
      </c>
      <c r="AU253" s="18" t="s">
        <v>88</v>
      </c>
    </row>
    <row r="254" s="2" customFormat="1" ht="24.15" customHeight="1">
      <c r="A254" s="39"/>
      <c r="B254" s="40"/>
      <c r="C254" s="293" t="s">
        <v>573</v>
      </c>
      <c r="D254" s="293" t="s">
        <v>382</v>
      </c>
      <c r="E254" s="294" t="s">
        <v>1356</v>
      </c>
      <c r="F254" s="295" t="s">
        <v>1357</v>
      </c>
      <c r="G254" s="296" t="s">
        <v>582</v>
      </c>
      <c r="H254" s="297">
        <v>143.75</v>
      </c>
      <c r="I254" s="298"/>
      <c r="J254" s="299">
        <f>ROUND(I254*H254,2)</f>
        <v>0</v>
      </c>
      <c r="K254" s="295" t="s">
        <v>1</v>
      </c>
      <c r="L254" s="300"/>
      <c r="M254" s="301" t="s">
        <v>1</v>
      </c>
      <c r="N254" s="302" t="s">
        <v>44</v>
      </c>
      <c r="O254" s="92"/>
      <c r="P254" s="235">
        <f>O254*H254</f>
        <v>0</v>
      </c>
      <c r="Q254" s="235">
        <v>0.00064000000000000005</v>
      </c>
      <c r="R254" s="235">
        <f>Q254*H254</f>
        <v>0.092000000000000012</v>
      </c>
      <c r="S254" s="235">
        <v>0</v>
      </c>
      <c r="T254" s="235">
        <f>S254*H254</f>
        <v>0</v>
      </c>
      <c r="U254" s="236" t="s">
        <v>1</v>
      </c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7" t="s">
        <v>1241</v>
      </c>
      <c r="AT254" s="237" t="s">
        <v>382</v>
      </c>
      <c r="AU254" s="237" t="s">
        <v>88</v>
      </c>
      <c r="AY254" s="18" t="s">
        <v>151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8" t="s">
        <v>86</v>
      </c>
      <c r="BK254" s="238">
        <f>ROUND(I254*H254,2)</f>
        <v>0</v>
      </c>
      <c r="BL254" s="18" t="s">
        <v>1241</v>
      </c>
      <c r="BM254" s="237" t="s">
        <v>1573</v>
      </c>
    </row>
    <row r="255" s="2" customFormat="1">
      <c r="A255" s="39"/>
      <c r="B255" s="40"/>
      <c r="C255" s="41"/>
      <c r="D255" s="239" t="s">
        <v>160</v>
      </c>
      <c r="E255" s="41"/>
      <c r="F255" s="240" t="s">
        <v>1357</v>
      </c>
      <c r="G255" s="41"/>
      <c r="H255" s="41"/>
      <c r="I255" s="241"/>
      <c r="J255" s="41"/>
      <c r="K255" s="41"/>
      <c r="L255" s="45"/>
      <c r="M255" s="242"/>
      <c r="N255" s="243"/>
      <c r="O255" s="92"/>
      <c r="P255" s="92"/>
      <c r="Q255" s="92"/>
      <c r="R255" s="92"/>
      <c r="S255" s="92"/>
      <c r="T255" s="92"/>
      <c r="U255" s="93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160</v>
      </c>
      <c r="AU255" s="18" t="s">
        <v>88</v>
      </c>
    </row>
    <row r="256" s="13" customFormat="1">
      <c r="A256" s="13"/>
      <c r="B256" s="244"/>
      <c r="C256" s="245"/>
      <c r="D256" s="239" t="s">
        <v>161</v>
      </c>
      <c r="E256" s="246" t="s">
        <v>1</v>
      </c>
      <c r="F256" s="247" t="s">
        <v>1574</v>
      </c>
      <c r="G256" s="245"/>
      <c r="H256" s="248">
        <v>143.75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2"/>
      <c r="U256" s="25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161</v>
      </c>
      <c r="AU256" s="254" t="s">
        <v>88</v>
      </c>
      <c r="AV256" s="13" t="s">
        <v>88</v>
      </c>
      <c r="AW256" s="13" t="s">
        <v>35</v>
      </c>
      <c r="AX256" s="13" t="s">
        <v>86</v>
      </c>
      <c r="AY256" s="254" t="s">
        <v>151</v>
      </c>
    </row>
    <row r="257" s="2" customFormat="1" ht="24.15" customHeight="1">
      <c r="A257" s="39"/>
      <c r="B257" s="40"/>
      <c r="C257" s="226" t="s">
        <v>7</v>
      </c>
      <c r="D257" s="226" t="s">
        <v>154</v>
      </c>
      <c r="E257" s="227" t="s">
        <v>1360</v>
      </c>
      <c r="F257" s="228" t="s">
        <v>1361</v>
      </c>
      <c r="G257" s="229" t="s">
        <v>186</v>
      </c>
      <c r="H257" s="230">
        <v>2</v>
      </c>
      <c r="I257" s="231"/>
      <c r="J257" s="232">
        <f>ROUND(I257*H257,2)</f>
        <v>0</v>
      </c>
      <c r="K257" s="228" t="s">
        <v>1</v>
      </c>
      <c r="L257" s="45"/>
      <c r="M257" s="233" t="s">
        <v>1</v>
      </c>
      <c r="N257" s="234" t="s">
        <v>44</v>
      </c>
      <c r="O257" s="92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5">
        <f>S257*H257</f>
        <v>0</v>
      </c>
      <c r="U257" s="236" t="s">
        <v>1</v>
      </c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7" t="s">
        <v>641</v>
      </c>
      <c r="AT257" s="237" t="s">
        <v>154</v>
      </c>
      <c r="AU257" s="237" t="s">
        <v>88</v>
      </c>
      <c r="AY257" s="18" t="s">
        <v>151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8" t="s">
        <v>86</v>
      </c>
      <c r="BK257" s="238">
        <f>ROUND(I257*H257,2)</f>
        <v>0</v>
      </c>
      <c r="BL257" s="18" t="s">
        <v>641</v>
      </c>
      <c r="BM257" s="237" t="s">
        <v>1575</v>
      </c>
    </row>
    <row r="258" s="2" customFormat="1">
      <c r="A258" s="39"/>
      <c r="B258" s="40"/>
      <c r="C258" s="41"/>
      <c r="D258" s="239" t="s">
        <v>160</v>
      </c>
      <c r="E258" s="41"/>
      <c r="F258" s="240" t="s">
        <v>1361</v>
      </c>
      <c r="G258" s="41"/>
      <c r="H258" s="41"/>
      <c r="I258" s="241"/>
      <c r="J258" s="41"/>
      <c r="K258" s="41"/>
      <c r="L258" s="45"/>
      <c r="M258" s="242"/>
      <c r="N258" s="243"/>
      <c r="O258" s="92"/>
      <c r="P258" s="92"/>
      <c r="Q258" s="92"/>
      <c r="R258" s="92"/>
      <c r="S258" s="92"/>
      <c r="T258" s="92"/>
      <c r="U258" s="93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160</v>
      </c>
      <c r="AU258" s="18" t="s">
        <v>88</v>
      </c>
    </row>
    <row r="259" s="2" customFormat="1" ht="24.15" customHeight="1">
      <c r="A259" s="39"/>
      <c r="B259" s="40"/>
      <c r="C259" s="226" t="s">
        <v>398</v>
      </c>
      <c r="D259" s="226" t="s">
        <v>154</v>
      </c>
      <c r="E259" s="227" t="s">
        <v>1363</v>
      </c>
      <c r="F259" s="228" t="s">
        <v>1364</v>
      </c>
      <c r="G259" s="229" t="s">
        <v>186</v>
      </c>
      <c r="H259" s="230">
        <v>2</v>
      </c>
      <c r="I259" s="231"/>
      <c r="J259" s="232">
        <f>ROUND(I259*H259,2)</f>
        <v>0</v>
      </c>
      <c r="K259" s="228" t="s">
        <v>1</v>
      </c>
      <c r="L259" s="45"/>
      <c r="M259" s="233" t="s">
        <v>1</v>
      </c>
      <c r="N259" s="234" t="s">
        <v>44</v>
      </c>
      <c r="O259" s="92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5">
        <f>S259*H259</f>
        <v>0</v>
      </c>
      <c r="U259" s="236" t="s">
        <v>1</v>
      </c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7" t="s">
        <v>641</v>
      </c>
      <c r="AT259" s="237" t="s">
        <v>154</v>
      </c>
      <c r="AU259" s="237" t="s">
        <v>88</v>
      </c>
      <c r="AY259" s="18" t="s">
        <v>151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8" t="s">
        <v>86</v>
      </c>
      <c r="BK259" s="238">
        <f>ROUND(I259*H259,2)</f>
        <v>0</v>
      </c>
      <c r="BL259" s="18" t="s">
        <v>641</v>
      </c>
      <c r="BM259" s="237" t="s">
        <v>1576</v>
      </c>
    </row>
    <row r="260" s="2" customFormat="1">
      <c r="A260" s="39"/>
      <c r="B260" s="40"/>
      <c r="C260" s="41"/>
      <c r="D260" s="239" t="s">
        <v>160</v>
      </c>
      <c r="E260" s="41"/>
      <c r="F260" s="240" t="s">
        <v>1364</v>
      </c>
      <c r="G260" s="41"/>
      <c r="H260" s="41"/>
      <c r="I260" s="241"/>
      <c r="J260" s="41"/>
      <c r="K260" s="41"/>
      <c r="L260" s="45"/>
      <c r="M260" s="242"/>
      <c r="N260" s="243"/>
      <c r="O260" s="92"/>
      <c r="P260" s="92"/>
      <c r="Q260" s="92"/>
      <c r="R260" s="92"/>
      <c r="S260" s="92"/>
      <c r="T260" s="92"/>
      <c r="U260" s="93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160</v>
      </c>
      <c r="AU260" s="18" t="s">
        <v>88</v>
      </c>
    </row>
    <row r="261" s="2" customFormat="1" ht="21.75" customHeight="1">
      <c r="A261" s="39"/>
      <c r="B261" s="40"/>
      <c r="C261" s="226" t="s">
        <v>392</v>
      </c>
      <c r="D261" s="226" t="s">
        <v>154</v>
      </c>
      <c r="E261" s="227" t="s">
        <v>1369</v>
      </c>
      <c r="F261" s="228" t="s">
        <v>1370</v>
      </c>
      <c r="G261" s="229" t="s">
        <v>186</v>
      </c>
      <c r="H261" s="230">
        <v>2</v>
      </c>
      <c r="I261" s="231"/>
      <c r="J261" s="232">
        <f>ROUND(I261*H261,2)</f>
        <v>0</v>
      </c>
      <c r="K261" s="228" t="s">
        <v>1</v>
      </c>
      <c r="L261" s="45"/>
      <c r="M261" s="233" t="s">
        <v>1</v>
      </c>
      <c r="N261" s="234" t="s">
        <v>44</v>
      </c>
      <c r="O261" s="92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5">
        <f>S261*H261</f>
        <v>0</v>
      </c>
      <c r="U261" s="236" t="s">
        <v>1</v>
      </c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7" t="s">
        <v>641</v>
      </c>
      <c r="AT261" s="237" t="s">
        <v>154</v>
      </c>
      <c r="AU261" s="237" t="s">
        <v>88</v>
      </c>
      <c r="AY261" s="18" t="s">
        <v>151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8" t="s">
        <v>86</v>
      </c>
      <c r="BK261" s="238">
        <f>ROUND(I261*H261,2)</f>
        <v>0</v>
      </c>
      <c r="BL261" s="18" t="s">
        <v>641</v>
      </c>
      <c r="BM261" s="237" t="s">
        <v>1577</v>
      </c>
    </row>
    <row r="262" s="2" customFormat="1">
      <c r="A262" s="39"/>
      <c r="B262" s="40"/>
      <c r="C262" s="41"/>
      <c r="D262" s="239" t="s">
        <v>160</v>
      </c>
      <c r="E262" s="41"/>
      <c r="F262" s="240" t="s">
        <v>1370</v>
      </c>
      <c r="G262" s="41"/>
      <c r="H262" s="41"/>
      <c r="I262" s="241"/>
      <c r="J262" s="41"/>
      <c r="K262" s="41"/>
      <c r="L262" s="45"/>
      <c r="M262" s="242"/>
      <c r="N262" s="243"/>
      <c r="O262" s="92"/>
      <c r="P262" s="92"/>
      <c r="Q262" s="92"/>
      <c r="R262" s="92"/>
      <c r="S262" s="92"/>
      <c r="T262" s="92"/>
      <c r="U262" s="93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160</v>
      </c>
      <c r="AU262" s="18" t="s">
        <v>88</v>
      </c>
    </row>
    <row r="263" s="2" customFormat="1" ht="16.5" customHeight="1">
      <c r="A263" s="39"/>
      <c r="B263" s="40"/>
      <c r="C263" s="226" t="s">
        <v>381</v>
      </c>
      <c r="D263" s="226" t="s">
        <v>154</v>
      </c>
      <c r="E263" s="227" t="s">
        <v>1372</v>
      </c>
      <c r="F263" s="228" t="s">
        <v>1373</v>
      </c>
      <c r="G263" s="229" t="s">
        <v>582</v>
      </c>
      <c r="H263" s="230">
        <v>70</v>
      </c>
      <c r="I263" s="231"/>
      <c r="J263" s="232">
        <f>ROUND(I263*H263,2)</f>
        <v>0</v>
      </c>
      <c r="K263" s="228" t="s">
        <v>1</v>
      </c>
      <c r="L263" s="45"/>
      <c r="M263" s="233" t="s">
        <v>1</v>
      </c>
      <c r="N263" s="234" t="s">
        <v>44</v>
      </c>
      <c r="O263" s="92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5">
        <f>S263*H263</f>
        <v>0</v>
      </c>
      <c r="U263" s="236" t="s">
        <v>1</v>
      </c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7" t="s">
        <v>641</v>
      </c>
      <c r="AT263" s="237" t="s">
        <v>154</v>
      </c>
      <c r="AU263" s="237" t="s">
        <v>88</v>
      </c>
      <c r="AY263" s="18" t="s">
        <v>151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8" t="s">
        <v>86</v>
      </c>
      <c r="BK263" s="238">
        <f>ROUND(I263*H263,2)</f>
        <v>0</v>
      </c>
      <c r="BL263" s="18" t="s">
        <v>641</v>
      </c>
      <c r="BM263" s="237" t="s">
        <v>1578</v>
      </c>
    </row>
    <row r="264" s="2" customFormat="1">
      <c r="A264" s="39"/>
      <c r="B264" s="40"/>
      <c r="C264" s="41"/>
      <c r="D264" s="239" t="s">
        <v>160</v>
      </c>
      <c r="E264" s="41"/>
      <c r="F264" s="240" t="s">
        <v>1373</v>
      </c>
      <c r="G264" s="41"/>
      <c r="H264" s="41"/>
      <c r="I264" s="241"/>
      <c r="J264" s="41"/>
      <c r="K264" s="41"/>
      <c r="L264" s="45"/>
      <c r="M264" s="242"/>
      <c r="N264" s="243"/>
      <c r="O264" s="92"/>
      <c r="P264" s="92"/>
      <c r="Q264" s="92"/>
      <c r="R264" s="92"/>
      <c r="S264" s="92"/>
      <c r="T264" s="92"/>
      <c r="U264" s="93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160</v>
      </c>
      <c r="AU264" s="18" t="s">
        <v>88</v>
      </c>
    </row>
    <row r="265" s="2" customFormat="1" ht="24.15" customHeight="1">
      <c r="A265" s="39"/>
      <c r="B265" s="40"/>
      <c r="C265" s="226" t="s">
        <v>561</v>
      </c>
      <c r="D265" s="226" t="s">
        <v>154</v>
      </c>
      <c r="E265" s="227" t="s">
        <v>1252</v>
      </c>
      <c r="F265" s="228" t="s">
        <v>1253</v>
      </c>
      <c r="G265" s="229" t="s">
        <v>582</v>
      </c>
      <c r="H265" s="230">
        <v>40</v>
      </c>
      <c r="I265" s="231"/>
      <c r="J265" s="232">
        <f>ROUND(I265*H265,2)</f>
        <v>0</v>
      </c>
      <c r="K265" s="228" t="s">
        <v>1</v>
      </c>
      <c r="L265" s="45"/>
      <c r="M265" s="233" t="s">
        <v>1</v>
      </c>
      <c r="N265" s="234" t="s">
        <v>44</v>
      </c>
      <c r="O265" s="92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5">
        <f>S265*H265</f>
        <v>0</v>
      </c>
      <c r="U265" s="236" t="s">
        <v>1</v>
      </c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7" t="s">
        <v>355</v>
      </c>
      <c r="AT265" s="237" t="s">
        <v>154</v>
      </c>
      <c r="AU265" s="237" t="s">
        <v>88</v>
      </c>
      <c r="AY265" s="18" t="s">
        <v>151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8" t="s">
        <v>86</v>
      </c>
      <c r="BK265" s="238">
        <f>ROUND(I265*H265,2)</f>
        <v>0</v>
      </c>
      <c r="BL265" s="18" t="s">
        <v>355</v>
      </c>
      <c r="BM265" s="237" t="s">
        <v>1579</v>
      </c>
    </row>
    <row r="266" s="2" customFormat="1">
      <c r="A266" s="39"/>
      <c r="B266" s="40"/>
      <c r="C266" s="41"/>
      <c r="D266" s="239" t="s">
        <v>160</v>
      </c>
      <c r="E266" s="41"/>
      <c r="F266" s="240" t="s">
        <v>1253</v>
      </c>
      <c r="G266" s="41"/>
      <c r="H266" s="41"/>
      <c r="I266" s="241"/>
      <c r="J266" s="41"/>
      <c r="K266" s="41"/>
      <c r="L266" s="45"/>
      <c r="M266" s="242"/>
      <c r="N266" s="243"/>
      <c r="O266" s="92"/>
      <c r="P266" s="92"/>
      <c r="Q266" s="92"/>
      <c r="R266" s="92"/>
      <c r="S266" s="92"/>
      <c r="T266" s="92"/>
      <c r="U266" s="93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160</v>
      </c>
      <c r="AU266" s="18" t="s">
        <v>88</v>
      </c>
    </row>
    <row r="267" s="2" customFormat="1" ht="24.15" customHeight="1">
      <c r="A267" s="39"/>
      <c r="B267" s="40"/>
      <c r="C267" s="226" t="s">
        <v>579</v>
      </c>
      <c r="D267" s="226" t="s">
        <v>154</v>
      </c>
      <c r="E267" s="227" t="s">
        <v>1255</v>
      </c>
      <c r="F267" s="228" t="s">
        <v>1256</v>
      </c>
      <c r="G267" s="229" t="s">
        <v>582</v>
      </c>
      <c r="H267" s="230">
        <v>125</v>
      </c>
      <c r="I267" s="231"/>
      <c r="J267" s="232">
        <f>ROUND(I267*H267,2)</f>
        <v>0</v>
      </c>
      <c r="K267" s="228" t="s">
        <v>1</v>
      </c>
      <c r="L267" s="45"/>
      <c r="M267" s="233" t="s">
        <v>1</v>
      </c>
      <c r="N267" s="234" t="s">
        <v>44</v>
      </c>
      <c r="O267" s="92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5">
        <f>S267*H267</f>
        <v>0</v>
      </c>
      <c r="U267" s="236" t="s">
        <v>1</v>
      </c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7" t="s">
        <v>355</v>
      </c>
      <c r="AT267" s="237" t="s">
        <v>154</v>
      </c>
      <c r="AU267" s="237" t="s">
        <v>88</v>
      </c>
      <c r="AY267" s="18" t="s">
        <v>151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8" t="s">
        <v>86</v>
      </c>
      <c r="BK267" s="238">
        <f>ROUND(I267*H267,2)</f>
        <v>0</v>
      </c>
      <c r="BL267" s="18" t="s">
        <v>355</v>
      </c>
      <c r="BM267" s="237" t="s">
        <v>1580</v>
      </c>
    </row>
    <row r="268" s="2" customFormat="1">
      <c r="A268" s="39"/>
      <c r="B268" s="40"/>
      <c r="C268" s="41"/>
      <c r="D268" s="239" t="s">
        <v>160</v>
      </c>
      <c r="E268" s="41"/>
      <c r="F268" s="240" t="s">
        <v>1256</v>
      </c>
      <c r="G268" s="41"/>
      <c r="H268" s="41"/>
      <c r="I268" s="241"/>
      <c r="J268" s="41"/>
      <c r="K268" s="41"/>
      <c r="L268" s="45"/>
      <c r="M268" s="242"/>
      <c r="N268" s="243"/>
      <c r="O268" s="92"/>
      <c r="P268" s="92"/>
      <c r="Q268" s="92"/>
      <c r="R268" s="92"/>
      <c r="S268" s="92"/>
      <c r="T268" s="92"/>
      <c r="U268" s="93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160</v>
      </c>
      <c r="AU268" s="18" t="s">
        <v>88</v>
      </c>
    </row>
    <row r="269" s="12" customFormat="1" ht="22.8" customHeight="1">
      <c r="A269" s="12"/>
      <c r="B269" s="210"/>
      <c r="C269" s="211"/>
      <c r="D269" s="212" t="s">
        <v>78</v>
      </c>
      <c r="E269" s="224" t="s">
        <v>1382</v>
      </c>
      <c r="F269" s="224" t="s">
        <v>1383</v>
      </c>
      <c r="G269" s="211"/>
      <c r="H269" s="211"/>
      <c r="I269" s="214"/>
      <c r="J269" s="225">
        <f>BK269</f>
        <v>0</v>
      </c>
      <c r="K269" s="211"/>
      <c r="L269" s="216"/>
      <c r="M269" s="217"/>
      <c r="N269" s="218"/>
      <c r="O269" s="218"/>
      <c r="P269" s="219">
        <f>SUM(P270:P336)</f>
        <v>0</v>
      </c>
      <c r="Q269" s="218"/>
      <c r="R269" s="219">
        <f>SUM(R270:R336)</f>
        <v>0.1780755</v>
      </c>
      <c r="S269" s="218"/>
      <c r="T269" s="219">
        <f>SUM(T270:T336)</f>
        <v>0</v>
      </c>
      <c r="U269" s="220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167</v>
      </c>
      <c r="AT269" s="222" t="s">
        <v>78</v>
      </c>
      <c r="AU269" s="222" t="s">
        <v>86</v>
      </c>
      <c r="AY269" s="221" t="s">
        <v>151</v>
      </c>
      <c r="BK269" s="223">
        <f>SUM(BK270:BK336)</f>
        <v>0</v>
      </c>
    </row>
    <row r="270" s="2" customFormat="1" ht="24.15" customHeight="1">
      <c r="A270" s="39"/>
      <c r="B270" s="40"/>
      <c r="C270" s="226" t="s">
        <v>585</v>
      </c>
      <c r="D270" s="226" t="s">
        <v>154</v>
      </c>
      <c r="E270" s="227" t="s">
        <v>1389</v>
      </c>
      <c r="F270" s="228" t="s">
        <v>1390</v>
      </c>
      <c r="G270" s="229" t="s">
        <v>1391</v>
      </c>
      <c r="H270" s="230">
        <v>0.089999999999999997</v>
      </c>
      <c r="I270" s="231"/>
      <c r="J270" s="232">
        <f>ROUND(I270*H270,2)</f>
        <v>0</v>
      </c>
      <c r="K270" s="228" t="s">
        <v>1</v>
      </c>
      <c r="L270" s="45"/>
      <c r="M270" s="233" t="s">
        <v>1</v>
      </c>
      <c r="N270" s="234" t="s">
        <v>44</v>
      </c>
      <c r="O270" s="92"/>
      <c r="P270" s="235">
        <f>O270*H270</f>
        <v>0</v>
      </c>
      <c r="Q270" s="235">
        <v>0.0088000000000000005</v>
      </c>
      <c r="R270" s="235">
        <f>Q270*H270</f>
        <v>0.00079200000000000006</v>
      </c>
      <c r="S270" s="235">
        <v>0</v>
      </c>
      <c r="T270" s="235">
        <f>S270*H270</f>
        <v>0</v>
      </c>
      <c r="U270" s="236" t="s">
        <v>1</v>
      </c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7" t="s">
        <v>641</v>
      </c>
      <c r="AT270" s="237" t="s">
        <v>154</v>
      </c>
      <c r="AU270" s="237" t="s">
        <v>88</v>
      </c>
      <c r="AY270" s="18" t="s">
        <v>151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8" t="s">
        <v>86</v>
      </c>
      <c r="BK270" s="238">
        <f>ROUND(I270*H270,2)</f>
        <v>0</v>
      </c>
      <c r="BL270" s="18" t="s">
        <v>641</v>
      </c>
      <c r="BM270" s="237" t="s">
        <v>1581</v>
      </c>
    </row>
    <row r="271" s="2" customFormat="1">
      <c r="A271" s="39"/>
      <c r="B271" s="40"/>
      <c r="C271" s="41"/>
      <c r="D271" s="239" t="s">
        <v>160</v>
      </c>
      <c r="E271" s="41"/>
      <c r="F271" s="240" t="s">
        <v>1390</v>
      </c>
      <c r="G271" s="41"/>
      <c r="H271" s="41"/>
      <c r="I271" s="241"/>
      <c r="J271" s="41"/>
      <c r="K271" s="41"/>
      <c r="L271" s="45"/>
      <c r="M271" s="242"/>
      <c r="N271" s="243"/>
      <c r="O271" s="92"/>
      <c r="P271" s="92"/>
      <c r="Q271" s="92"/>
      <c r="R271" s="92"/>
      <c r="S271" s="92"/>
      <c r="T271" s="92"/>
      <c r="U271" s="93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160</v>
      </c>
      <c r="AU271" s="18" t="s">
        <v>88</v>
      </c>
    </row>
    <row r="272" s="2" customFormat="1" ht="24.15" customHeight="1">
      <c r="A272" s="39"/>
      <c r="B272" s="40"/>
      <c r="C272" s="226" t="s">
        <v>599</v>
      </c>
      <c r="D272" s="226" t="s">
        <v>154</v>
      </c>
      <c r="E272" s="227" t="s">
        <v>1393</v>
      </c>
      <c r="F272" s="228" t="s">
        <v>1394</v>
      </c>
      <c r="G272" s="229" t="s">
        <v>186</v>
      </c>
      <c r="H272" s="230">
        <v>3</v>
      </c>
      <c r="I272" s="231"/>
      <c r="J272" s="232">
        <f>ROUND(I272*H272,2)</f>
        <v>0</v>
      </c>
      <c r="K272" s="228" t="s">
        <v>1</v>
      </c>
      <c r="L272" s="45"/>
      <c r="M272" s="233" t="s">
        <v>1</v>
      </c>
      <c r="N272" s="234" t="s">
        <v>44</v>
      </c>
      <c r="O272" s="92"/>
      <c r="P272" s="235">
        <f>O272*H272</f>
        <v>0</v>
      </c>
      <c r="Q272" s="235">
        <v>0.0038</v>
      </c>
      <c r="R272" s="235">
        <f>Q272*H272</f>
        <v>0.0114</v>
      </c>
      <c r="S272" s="235">
        <v>0</v>
      </c>
      <c r="T272" s="235">
        <f>S272*H272</f>
        <v>0</v>
      </c>
      <c r="U272" s="236" t="s">
        <v>1</v>
      </c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7" t="s">
        <v>641</v>
      </c>
      <c r="AT272" s="237" t="s">
        <v>154</v>
      </c>
      <c r="AU272" s="237" t="s">
        <v>88</v>
      </c>
      <c r="AY272" s="18" t="s">
        <v>151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8" t="s">
        <v>86</v>
      </c>
      <c r="BK272" s="238">
        <f>ROUND(I272*H272,2)</f>
        <v>0</v>
      </c>
      <c r="BL272" s="18" t="s">
        <v>641</v>
      </c>
      <c r="BM272" s="237" t="s">
        <v>1582</v>
      </c>
    </row>
    <row r="273" s="2" customFormat="1">
      <c r="A273" s="39"/>
      <c r="B273" s="40"/>
      <c r="C273" s="41"/>
      <c r="D273" s="239" t="s">
        <v>160</v>
      </c>
      <c r="E273" s="41"/>
      <c r="F273" s="240" t="s">
        <v>1394</v>
      </c>
      <c r="G273" s="41"/>
      <c r="H273" s="41"/>
      <c r="I273" s="241"/>
      <c r="J273" s="41"/>
      <c r="K273" s="41"/>
      <c r="L273" s="45"/>
      <c r="M273" s="242"/>
      <c r="N273" s="243"/>
      <c r="O273" s="92"/>
      <c r="P273" s="92"/>
      <c r="Q273" s="92"/>
      <c r="R273" s="92"/>
      <c r="S273" s="92"/>
      <c r="T273" s="92"/>
      <c r="U273" s="93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160</v>
      </c>
      <c r="AU273" s="18" t="s">
        <v>88</v>
      </c>
    </row>
    <row r="274" s="13" customFormat="1">
      <c r="A274" s="13"/>
      <c r="B274" s="244"/>
      <c r="C274" s="245"/>
      <c r="D274" s="239" t="s">
        <v>161</v>
      </c>
      <c r="E274" s="246" t="s">
        <v>1</v>
      </c>
      <c r="F274" s="247" t="s">
        <v>1583</v>
      </c>
      <c r="G274" s="245"/>
      <c r="H274" s="248">
        <v>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2"/>
      <c r="U274" s="25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161</v>
      </c>
      <c r="AU274" s="254" t="s">
        <v>88</v>
      </c>
      <c r="AV274" s="13" t="s">
        <v>88</v>
      </c>
      <c r="AW274" s="13" t="s">
        <v>35</v>
      </c>
      <c r="AX274" s="13" t="s">
        <v>79</v>
      </c>
      <c r="AY274" s="254" t="s">
        <v>151</v>
      </c>
    </row>
    <row r="275" s="13" customFormat="1">
      <c r="A275" s="13"/>
      <c r="B275" s="244"/>
      <c r="C275" s="245"/>
      <c r="D275" s="239" t="s">
        <v>161</v>
      </c>
      <c r="E275" s="246" t="s">
        <v>1</v>
      </c>
      <c r="F275" s="247" t="s">
        <v>1584</v>
      </c>
      <c r="G275" s="245"/>
      <c r="H275" s="248">
        <v>2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2"/>
      <c r="U275" s="25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161</v>
      </c>
      <c r="AU275" s="254" t="s">
        <v>88</v>
      </c>
      <c r="AV275" s="13" t="s">
        <v>88</v>
      </c>
      <c r="AW275" s="13" t="s">
        <v>35</v>
      </c>
      <c r="AX275" s="13" t="s">
        <v>79</v>
      </c>
      <c r="AY275" s="254" t="s">
        <v>151</v>
      </c>
    </row>
    <row r="276" s="15" customFormat="1">
      <c r="A276" s="15"/>
      <c r="B276" s="271"/>
      <c r="C276" s="272"/>
      <c r="D276" s="239" t="s">
        <v>161</v>
      </c>
      <c r="E276" s="273" t="s">
        <v>1</v>
      </c>
      <c r="F276" s="274" t="s">
        <v>236</v>
      </c>
      <c r="G276" s="272"/>
      <c r="H276" s="275">
        <v>3</v>
      </c>
      <c r="I276" s="276"/>
      <c r="J276" s="272"/>
      <c r="K276" s="272"/>
      <c r="L276" s="277"/>
      <c r="M276" s="278"/>
      <c r="N276" s="279"/>
      <c r="O276" s="279"/>
      <c r="P276" s="279"/>
      <c r="Q276" s="279"/>
      <c r="R276" s="279"/>
      <c r="S276" s="279"/>
      <c r="T276" s="279"/>
      <c r="U276" s="280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1" t="s">
        <v>161</v>
      </c>
      <c r="AU276" s="281" t="s">
        <v>88</v>
      </c>
      <c r="AV276" s="15" t="s">
        <v>172</v>
      </c>
      <c r="AW276" s="15" t="s">
        <v>35</v>
      </c>
      <c r="AX276" s="15" t="s">
        <v>86</v>
      </c>
      <c r="AY276" s="281" t="s">
        <v>151</v>
      </c>
    </row>
    <row r="277" s="2" customFormat="1" ht="21.75" customHeight="1">
      <c r="A277" s="39"/>
      <c r="B277" s="40"/>
      <c r="C277" s="226" t="s">
        <v>604</v>
      </c>
      <c r="D277" s="226" t="s">
        <v>154</v>
      </c>
      <c r="E277" s="227" t="s">
        <v>1399</v>
      </c>
      <c r="F277" s="228" t="s">
        <v>1400</v>
      </c>
      <c r="G277" s="229" t="s">
        <v>186</v>
      </c>
      <c r="H277" s="230">
        <v>4</v>
      </c>
      <c r="I277" s="231"/>
      <c r="J277" s="232">
        <f>ROUND(I277*H277,2)</f>
        <v>0</v>
      </c>
      <c r="K277" s="228" t="s">
        <v>1</v>
      </c>
      <c r="L277" s="45"/>
      <c r="M277" s="233" t="s">
        <v>1</v>
      </c>
      <c r="N277" s="234" t="s">
        <v>44</v>
      </c>
      <c r="O277" s="92"/>
      <c r="P277" s="235">
        <f>O277*H277</f>
        <v>0</v>
      </c>
      <c r="Q277" s="235">
        <v>0.0076</v>
      </c>
      <c r="R277" s="235">
        <f>Q277*H277</f>
        <v>0.0304</v>
      </c>
      <c r="S277" s="235">
        <v>0</v>
      </c>
      <c r="T277" s="235">
        <f>S277*H277</f>
        <v>0</v>
      </c>
      <c r="U277" s="236" t="s">
        <v>1</v>
      </c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7" t="s">
        <v>641</v>
      </c>
      <c r="AT277" s="237" t="s">
        <v>154</v>
      </c>
      <c r="AU277" s="237" t="s">
        <v>88</v>
      </c>
      <c r="AY277" s="18" t="s">
        <v>151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8" t="s">
        <v>86</v>
      </c>
      <c r="BK277" s="238">
        <f>ROUND(I277*H277,2)</f>
        <v>0</v>
      </c>
      <c r="BL277" s="18" t="s">
        <v>641</v>
      </c>
      <c r="BM277" s="237" t="s">
        <v>1585</v>
      </c>
    </row>
    <row r="278" s="2" customFormat="1">
      <c r="A278" s="39"/>
      <c r="B278" s="40"/>
      <c r="C278" s="41"/>
      <c r="D278" s="239" t="s">
        <v>160</v>
      </c>
      <c r="E278" s="41"/>
      <c r="F278" s="240" t="s">
        <v>1400</v>
      </c>
      <c r="G278" s="41"/>
      <c r="H278" s="41"/>
      <c r="I278" s="241"/>
      <c r="J278" s="41"/>
      <c r="K278" s="41"/>
      <c r="L278" s="45"/>
      <c r="M278" s="242"/>
      <c r="N278" s="243"/>
      <c r="O278" s="92"/>
      <c r="P278" s="92"/>
      <c r="Q278" s="92"/>
      <c r="R278" s="92"/>
      <c r="S278" s="92"/>
      <c r="T278" s="92"/>
      <c r="U278" s="93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160</v>
      </c>
      <c r="AU278" s="18" t="s">
        <v>88</v>
      </c>
    </row>
    <row r="279" s="13" customFormat="1">
      <c r="A279" s="13"/>
      <c r="B279" s="244"/>
      <c r="C279" s="245"/>
      <c r="D279" s="239" t="s">
        <v>161</v>
      </c>
      <c r="E279" s="246" t="s">
        <v>1</v>
      </c>
      <c r="F279" s="247" t="s">
        <v>1403</v>
      </c>
      <c r="G279" s="245"/>
      <c r="H279" s="248">
        <v>4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2"/>
      <c r="U279" s="25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4" t="s">
        <v>161</v>
      </c>
      <c r="AU279" s="254" t="s">
        <v>88</v>
      </c>
      <c r="AV279" s="13" t="s">
        <v>88</v>
      </c>
      <c r="AW279" s="13" t="s">
        <v>35</v>
      </c>
      <c r="AX279" s="13" t="s">
        <v>79</v>
      </c>
      <c r="AY279" s="254" t="s">
        <v>151</v>
      </c>
    </row>
    <row r="280" s="15" customFormat="1">
      <c r="A280" s="15"/>
      <c r="B280" s="271"/>
      <c r="C280" s="272"/>
      <c r="D280" s="239" t="s">
        <v>161</v>
      </c>
      <c r="E280" s="273" t="s">
        <v>1</v>
      </c>
      <c r="F280" s="274" t="s">
        <v>236</v>
      </c>
      <c r="G280" s="272"/>
      <c r="H280" s="275">
        <v>4</v>
      </c>
      <c r="I280" s="276"/>
      <c r="J280" s="272"/>
      <c r="K280" s="272"/>
      <c r="L280" s="277"/>
      <c r="M280" s="278"/>
      <c r="N280" s="279"/>
      <c r="O280" s="279"/>
      <c r="P280" s="279"/>
      <c r="Q280" s="279"/>
      <c r="R280" s="279"/>
      <c r="S280" s="279"/>
      <c r="T280" s="279"/>
      <c r="U280" s="280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1" t="s">
        <v>161</v>
      </c>
      <c r="AU280" s="281" t="s">
        <v>88</v>
      </c>
      <c r="AV280" s="15" t="s">
        <v>172</v>
      </c>
      <c r="AW280" s="15" t="s">
        <v>35</v>
      </c>
      <c r="AX280" s="15" t="s">
        <v>86</v>
      </c>
      <c r="AY280" s="281" t="s">
        <v>151</v>
      </c>
    </row>
    <row r="281" s="2" customFormat="1" ht="37.8" customHeight="1">
      <c r="A281" s="39"/>
      <c r="B281" s="40"/>
      <c r="C281" s="226" t="s">
        <v>610</v>
      </c>
      <c r="D281" s="226" t="s">
        <v>154</v>
      </c>
      <c r="E281" s="227" t="s">
        <v>1404</v>
      </c>
      <c r="F281" s="228" t="s">
        <v>1405</v>
      </c>
      <c r="G281" s="229" t="s">
        <v>320</v>
      </c>
      <c r="H281" s="230">
        <v>14.242000000000001</v>
      </c>
      <c r="I281" s="231"/>
      <c r="J281" s="232">
        <f>ROUND(I281*H281,2)</f>
        <v>0</v>
      </c>
      <c r="K281" s="228" t="s">
        <v>1</v>
      </c>
      <c r="L281" s="45"/>
      <c r="M281" s="233" t="s">
        <v>1</v>
      </c>
      <c r="N281" s="234" t="s">
        <v>44</v>
      </c>
      <c r="O281" s="92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5">
        <f>S281*H281</f>
        <v>0</v>
      </c>
      <c r="U281" s="236" t="s">
        <v>1</v>
      </c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7" t="s">
        <v>641</v>
      </c>
      <c r="AT281" s="237" t="s">
        <v>154</v>
      </c>
      <c r="AU281" s="237" t="s">
        <v>88</v>
      </c>
      <c r="AY281" s="18" t="s">
        <v>151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8" t="s">
        <v>86</v>
      </c>
      <c r="BK281" s="238">
        <f>ROUND(I281*H281,2)</f>
        <v>0</v>
      </c>
      <c r="BL281" s="18" t="s">
        <v>641</v>
      </c>
      <c r="BM281" s="237" t="s">
        <v>1586</v>
      </c>
    </row>
    <row r="282" s="2" customFormat="1">
      <c r="A282" s="39"/>
      <c r="B282" s="40"/>
      <c r="C282" s="41"/>
      <c r="D282" s="239" t="s">
        <v>160</v>
      </c>
      <c r="E282" s="41"/>
      <c r="F282" s="240" t="s">
        <v>1405</v>
      </c>
      <c r="G282" s="41"/>
      <c r="H282" s="41"/>
      <c r="I282" s="241"/>
      <c r="J282" s="41"/>
      <c r="K282" s="41"/>
      <c r="L282" s="45"/>
      <c r="M282" s="242"/>
      <c r="N282" s="243"/>
      <c r="O282" s="92"/>
      <c r="P282" s="92"/>
      <c r="Q282" s="92"/>
      <c r="R282" s="92"/>
      <c r="S282" s="92"/>
      <c r="T282" s="92"/>
      <c r="U282" s="93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160</v>
      </c>
      <c r="AU282" s="18" t="s">
        <v>88</v>
      </c>
    </row>
    <row r="283" s="13" customFormat="1">
      <c r="A283" s="13"/>
      <c r="B283" s="244"/>
      <c r="C283" s="245"/>
      <c r="D283" s="239" t="s">
        <v>161</v>
      </c>
      <c r="E283" s="246" t="s">
        <v>1</v>
      </c>
      <c r="F283" s="247" t="s">
        <v>1587</v>
      </c>
      <c r="G283" s="245"/>
      <c r="H283" s="248">
        <v>5.25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2"/>
      <c r="U283" s="25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161</v>
      </c>
      <c r="AU283" s="254" t="s">
        <v>88</v>
      </c>
      <c r="AV283" s="13" t="s">
        <v>88</v>
      </c>
      <c r="AW283" s="13" t="s">
        <v>35</v>
      </c>
      <c r="AX283" s="13" t="s">
        <v>79</v>
      </c>
      <c r="AY283" s="254" t="s">
        <v>151</v>
      </c>
    </row>
    <row r="284" s="13" customFormat="1">
      <c r="A284" s="13"/>
      <c r="B284" s="244"/>
      <c r="C284" s="245"/>
      <c r="D284" s="239" t="s">
        <v>161</v>
      </c>
      <c r="E284" s="246" t="s">
        <v>1</v>
      </c>
      <c r="F284" s="247" t="s">
        <v>1588</v>
      </c>
      <c r="G284" s="245"/>
      <c r="H284" s="248">
        <v>3.6400000000000001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2"/>
      <c r="U284" s="25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161</v>
      </c>
      <c r="AU284" s="254" t="s">
        <v>88</v>
      </c>
      <c r="AV284" s="13" t="s">
        <v>88</v>
      </c>
      <c r="AW284" s="13" t="s">
        <v>35</v>
      </c>
      <c r="AX284" s="13" t="s">
        <v>79</v>
      </c>
      <c r="AY284" s="254" t="s">
        <v>151</v>
      </c>
    </row>
    <row r="285" s="13" customFormat="1">
      <c r="A285" s="13"/>
      <c r="B285" s="244"/>
      <c r="C285" s="245"/>
      <c r="D285" s="239" t="s">
        <v>161</v>
      </c>
      <c r="E285" s="246" t="s">
        <v>1</v>
      </c>
      <c r="F285" s="247" t="s">
        <v>1589</v>
      </c>
      <c r="G285" s="245"/>
      <c r="H285" s="248">
        <v>2.7519999999999998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2"/>
      <c r="U285" s="25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4" t="s">
        <v>161</v>
      </c>
      <c r="AU285" s="254" t="s">
        <v>88</v>
      </c>
      <c r="AV285" s="13" t="s">
        <v>88</v>
      </c>
      <c r="AW285" s="13" t="s">
        <v>35</v>
      </c>
      <c r="AX285" s="13" t="s">
        <v>79</v>
      </c>
      <c r="AY285" s="254" t="s">
        <v>151</v>
      </c>
    </row>
    <row r="286" s="13" customFormat="1">
      <c r="A286" s="13"/>
      <c r="B286" s="244"/>
      <c r="C286" s="245"/>
      <c r="D286" s="239" t="s">
        <v>161</v>
      </c>
      <c r="E286" s="246" t="s">
        <v>1</v>
      </c>
      <c r="F286" s="247" t="s">
        <v>1590</v>
      </c>
      <c r="G286" s="245"/>
      <c r="H286" s="248">
        <v>2.6000000000000001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2"/>
      <c r="U286" s="25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4" t="s">
        <v>161</v>
      </c>
      <c r="AU286" s="254" t="s">
        <v>88</v>
      </c>
      <c r="AV286" s="13" t="s">
        <v>88</v>
      </c>
      <c r="AW286" s="13" t="s">
        <v>35</v>
      </c>
      <c r="AX286" s="13" t="s">
        <v>79</v>
      </c>
      <c r="AY286" s="254" t="s">
        <v>151</v>
      </c>
    </row>
    <row r="287" s="15" customFormat="1">
      <c r="A287" s="15"/>
      <c r="B287" s="271"/>
      <c r="C287" s="272"/>
      <c r="D287" s="239" t="s">
        <v>161</v>
      </c>
      <c r="E287" s="273" t="s">
        <v>1</v>
      </c>
      <c r="F287" s="274" t="s">
        <v>236</v>
      </c>
      <c r="G287" s="272"/>
      <c r="H287" s="275">
        <v>14.241999999999999</v>
      </c>
      <c r="I287" s="276"/>
      <c r="J287" s="272"/>
      <c r="K287" s="272"/>
      <c r="L287" s="277"/>
      <c r="M287" s="278"/>
      <c r="N287" s="279"/>
      <c r="O287" s="279"/>
      <c r="P287" s="279"/>
      <c r="Q287" s="279"/>
      <c r="R287" s="279"/>
      <c r="S287" s="279"/>
      <c r="T287" s="279"/>
      <c r="U287" s="280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1" t="s">
        <v>161</v>
      </c>
      <c r="AU287" s="281" t="s">
        <v>88</v>
      </c>
      <c r="AV287" s="15" t="s">
        <v>172</v>
      </c>
      <c r="AW287" s="15" t="s">
        <v>35</v>
      </c>
      <c r="AX287" s="15" t="s">
        <v>86</v>
      </c>
      <c r="AY287" s="281" t="s">
        <v>151</v>
      </c>
    </row>
    <row r="288" s="2" customFormat="1" ht="37.8" customHeight="1">
      <c r="A288" s="39"/>
      <c r="B288" s="40"/>
      <c r="C288" s="226" t="s">
        <v>615</v>
      </c>
      <c r="D288" s="226" t="s">
        <v>154</v>
      </c>
      <c r="E288" s="227" t="s">
        <v>1411</v>
      </c>
      <c r="F288" s="228" t="s">
        <v>1412</v>
      </c>
      <c r="G288" s="229" t="s">
        <v>320</v>
      </c>
      <c r="H288" s="230">
        <v>128.178</v>
      </c>
      <c r="I288" s="231"/>
      <c r="J288" s="232">
        <f>ROUND(I288*H288,2)</f>
        <v>0</v>
      </c>
      <c r="K288" s="228" t="s">
        <v>1</v>
      </c>
      <c r="L288" s="45"/>
      <c r="M288" s="233" t="s">
        <v>1</v>
      </c>
      <c r="N288" s="234" t="s">
        <v>44</v>
      </c>
      <c r="O288" s="92"/>
      <c r="P288" s="235">
        <f>O288*H288</f>
        <v>0</v>
      </c>
      <c r="Q288" s="235">
        <v>0</v>
      </c>
      <c r="R288" s="235">
        <f>Q288*H288</f>
        <v>0</v>
      </c>
      <c r="S288" s="235">
        <v>0</v>
      </c>
      <c r="T288" s="235">
        <f>S288*H288</f>
        <v>0</v>
      </c>
      <c r="U288" s="236" t="s">
        <v>1</v>
      </c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7" t="s">
        <v>641</v>
      </c>
      <c r="AT288" s="237" t="s">
        <v>154</v>
      </c>
      <c r="AU288" s="237" t="s">
        <v>88</v>
      </c>
      <c r="AY288" s="18" t="s">
        <v>151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8" t="s">
        <v>86</v>
      </c>
      <c r="BK288" s="238">
        <f>ROUND(I288*H288,2)</f>
        <v>0</v>
      </c>
      <c r="BL288" s="18" t="s">
        <v>641</v>
      </c>
      <c r="BM288" s="237" t="s">
        <v>1591</v>
      </c>
    </row>
    <row r="289" s="2" customFormat="1">
      <c r="A289" s="39"/>
      <c r="B289" s="40"/>
      <c r="C289" s="41"/>
      <c r="D289" s="239" t="s">
        <v>160</v>
      </c>
      <c r="E289" s="41"/>
      <c r="F289" s="240" t="s">
        <v>1412</v>
      </c>
      <c r="G289" s="41"/>
      <c r="H289" s="41"/>
      <c r="I289" s="241"/>
      <c r="J289" s="41"/>
      <c r="K289" s="41"/>
      <c r="L289" s="45"/>
      <c r="M289" s="242"/>
      <c r="N289" s="243"/>
      <c r="O289" s="92"/>
      <c r="P289" s="92"/>
      <c r="Q289" s="92"/>
      <c r="R289" s="92"/>
      <c r="S289" s="92"/>
      <c r="T289" s="92"/>
      <c r="U289" s="93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160</v>
      </c>
      <c r="AU289" s="18" t="s">
        <v>88</v>
      </c>
    </row>
    <row r="290" s="13" customFormat="1">
      <c r="A290" s="13"/>
      <c r="B290" s="244"/>
      <c r="C290" s="245"/>
      <c r="D290" s="239" t="s">
        <v>161</v>
      </c>
      <c r="E290" s="246" t="s">
        <v>1</v>
      </c>
      <c r="F290" s="247" t="s">
        <v>1592</v>
      </c>
      <c r="G290" s="245"/>
      <c r="H290" s="248">
        <v>128.178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2"/>
      <c r="U290" s="25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4" t="s">
        <v>161</v>
      </c>
      <c r="AU290" s="254" t="s">
        <v>88</v>
      </c>
      <c r="AV290" s="13" t="s">
        <v>88</v>
      </c>
      <c r="AW290" s="13" t="s">
        <v>35</v>
      </c>
      <c r="AX290" s="13" t="s">
        <v>86</v>
      </c>
      <c r="AY290" s="254" t="s">
        <v>151</v>
      </c>
    </row>
    <row r="291" s="2" customFormat="1" ht="24.15" customHeight="1">
      <c r="A291" s="39"/>
      <c r="B291" s="40"/>
      <c r="C291" s="226" t="s">
        <v>619</v>
      </c>
      <c r="D291" s="226" t="s">
        <v>154</v>
      </c>
      <c r="E291" s="227" t="s">
        <v>1593</v>
      </c>
      <c r="F291" s="228" t="s">
        <v>1594</v>
      </c>
      <c r="G291" s="229" t="s">
        <v>363</v>
      </c>
      <c r="H291" s="230">
        <v>13.563000000000001</v>
      </c>
      <c r="I291" s="231"/>
      <c r="J291" s="232">
        <f>ROUND(I291*H291,2)</f>
        <v>0</v>
      </c>
      <c r="K291" s="228" t="s">
        <v>1</v>
      </c>
      <c r="L291" s="45"/>
      <c r="M291" s="233" t="s">
        <v>1</v>
      </c>
      <c r="N291" s="234" t="s">
        <v>44</v>
      </c>
      <c r="O291" s="92"/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5">
        <f>S291*H291</f>
        <v>0</v>
      </c>
      <c r="U291" s="236" t="s">
        <v>1</v>
      </c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7" t="s">
        <v>641</v>
      </c>
      <c r="AT291" s="237" t="s">
        <v>154</v>
      </c>
      <c r="AU291" s="237" t="s">
        <v>88</v>
      </c>
      <c r="AY291" s="18" t="s">
        <v>151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8" t="s">
        <v>86</v>
      </c>
      <c r="BK291" s="238">
        <f>ROUND(I291*H291,2)</f>
        <v>0</v>
      </c>
      <c r="BL291" s="18" t="s">
        <v>641</v>
      </c>
      <c r="BM291" s="237" t="s">
        <v>1595</v>
      </c>
    </row>
    <row r="292" s="2" customFormat="1">
      <c r="A292" s="39"/>
      <c r="B292" s="40"/>
      <c r="C292" s="41"/>
      <c r="D292" s="239" t="s">
        <v>160</v>
      </c>
      <c r="E292" s="41"/>
      <c r="F292" s="240" t="s">
        <v>1594</v>
      </c>
      <c r="G292" s="41"/>
      <c r="H292" s="41"/>
      <c r="I292" s="241"/>
      <c r="J292" s="41"/>
      <c r="K292" s="41"/>
      <c r="L292" s="45"/>
      <c r="M292" s="242"/>
      <c r="N292" s="243"/>
      <c r="O292" s="92"/>
      <c r="P292" s="92"/>
      <c r="Q292" s="92"/>
      <c r="R292" s="92"/>
      <c r="S292" s="92"/>
      <c r="T292" s="92"/>
      <c r="U292" s="93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160</v>
      </c>
      <c r="AU292" s="18" t="s">
        <v>88</v>
      </c>
    </row>
    <row r="293" s="13" customFormat="1">
      <c r="A293" s="13"/>
      <c r="B293" s="244"/>
      <c r="C293" s="245"/>
      <c r="D293" s="239" t="s">
        <v>161</v>
      </c>
      <c r="E293" s="246" t="s">
        <v>1</v>
      </c>
      <c r="F293" s="247" t="s">
        <v>1596</v>
      </c>
      <c r="G293" s="245"/>
      <c r="H293" s="248">
        <v>11.642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2"/>
      <c r="U293" s="25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161</v>
      </c>
      <c r="AU293" s="254" t="s">
        <v>88</v>
      </c>
      <c r="AV293" s="13" t="s">
        <v>88</v>
      </c>
      <c r="AW293" s="13" t="s">
        <v>35</v>
      </c>
      <c r="AX293" s="13" t="s">
        <v>79</v>
      </c>
      <c r="AY293" s="254" t="s">
        <v>151</v>
      </c>
    </row>
    <row r="294" s="13" customFormat="1">
      <c r="A294" s="13"/>
      <c r="B294" s="244"/>
      <c r="C294" s="245"/>
      <c r="D294" s="239" t="s">
        <v>161</v>
      </c>
      <c r="E294" s="246" t="s">
        <v>1</v>
      </c>
      <c r="F294" s="247" t="s">
        <v>1597</v>
      </c>
      <c r="G294" s="245"/>
      <c r="H294" s="248">
        <v>-2.6000000000000001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2"/>
      <c r="U294" s="25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161</v>
      </c>
      <c r="AU294" s="254" t="s">
        <v>88</v>
      </c>
      <c r="AV294" s="13" t="s">
        <v>88</v>
      </c>
      <c r="AW294" s="13" t="s">
        <v>35</v>
      </c>
      <c r="AX294" s="13" t="s">
        <v>79</v>
      </c>
      <c r="AY294" s="254" t="s">
        <v>151</v>
      </c>
    </row>
    <row r="295" s="16" customFormat="1">
      <c r="A295" s="16"/>
      <c r="B295" s="282"/>
      <c r="C295" s="283"/>
      <c r="D295" s="239" t="s">
        <v>161</v>
      </c>
      <c r="E295" s="284" t="s">
        <v>1</v>
      </c>
      <c r="F295" s="285" t="s">
        <v>268</v>
      </c>
      <c r="G295" s="283"/>
      <c r="H295" s="286">
        <v>9.0419999999999998</v>
      </c>
      <c r="I295" s="287"/>
      <c r="J295" s="283"/>
      <c r="K295" s="283"/>
      <c r="L295" s="288"/>
      <c r="M295" s="289"/>
      <c r="N295" s="290"/>
      <c r="O295" s="290"/>
      <c r="P295" s="290"/>
      <c r="Q295" s="290"/>
      <c r="R295" s="290"/>
      <c r="S295" s="290"/>
      <c r="T295" s="290"/>
      <c r="U295" s="291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92" t="s">
        <v>161</v>
      </c>
      <c r="AU295" s="292" t="s">
        <v>88</v>
      </c>
      <c r="AV295" s="16" t="s">
        <v>167</v>
      </c>
      <c r="AW295" s="16" t="s">
        <v>35</v>
      </c>
      <c r="AX295" s="16" t="s">
        <v>79</v>
      </c>
      <c r="AY295" s="292" t="s">
        <v>151</v>
      </c>
    </row>
    <row r="296" s="13" customFormat="1">
      <c r="A296" s="13"/>
      <c r="B296" s="244"/>
      <c r="C296" s="245"/>
      <c r="D296" s="239" t="s">
        <v>161</v>
      </c>
      <c r="E296" s="246" t="s">
        <v>1</v>
      </c>
      <c r="F296" s="247" t="s">
        <v>1598</v>
      </c>
      <c r="G296" s="245"/>
      <c r="H296" s="248">
        <v>13.563000000000001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2"/>
      <c r="U296" s="25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161</v>
      </c>
      <c r="AU296" s="254" t="s">
        <v>88</v>
      </c>
      <c r="AV296" s="13" t="s">
        <v>88</v>
      </c>
      <c r="AW296" s="13" t="s">
        <v>35</v>
      </c>
      <c r="AX296" s="13" t="s">
        <v>86</v>
      </c>
      <c r="AY296" s="254" t="s">
        <v>151</v>
      </c>
    </row>
    <row r="297" s="2" customFormat="1" ht="24.15" customHeight="1">
      <c r="A297" s="39"/>
      <c r="B297" s="40"/>
      <c r="C297" s="226" t="s">
        <v>624</v>
      </c>
      <c r="D297" s="226" t="s">
        <v>154</v>
      </c>
      <c r="E297" s="227" t="s">
        <v>1415</v>
      </c>
      <c r="F297" s="228" t="s">
        <v>1416</v>
      </c>
      <c r="G297" s="229" t="s">
        <v>363</v>
      </c>
      <c r="H297" s="230">
        <v>13.563000000000001</v>
      </c>
      <c r="I297" s="231"/>
      <c r="J297" s="232">
        <f>ROUND(I297*H297,2)</f>
        <v>0</v>
      </c>
      <c r="K297" s="228" t="s">
        <v>1</v>
      </c>
      <c r="L297" s="45"/>
      <c r="M297" s="233" t="s">
        <v>1</v>
      </c>
      <c r="N297" s="234" t="s">
        <v>44</v>
      </c>
      <c r="O297" s="92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5">
        <f>S297*H297</f>
        <v>0</v>
      </c>
      <c r="U297" s="236" t="s">
        <v>1</v>
      </c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7" t="s">
        <v>641</v>
      </c>
      <c r="AT297" s="237" t="s">
        <v>154</v>
      </c>
      <c r="AU297" s="237" t="s">
        <v>88</v>
      </c>
      <c r="AY297" s="18" t="s">
        <v>151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8" t="s">
        <v>86</v>
      </c>
      <c r="BK297" s="238">
        <f>ROUND(I297*H297,2)</f>
        <v>0</v>
      </c>
      <c r="BL297" s="18" t="s">
        <v>641</v>
      </c>
      <c r="BM297" s="237" t="s">
        <v>1599</v>
      </c>
    </row>
    <row r="298" s="2" customFormat="1">
      <c r="A298" s="39"/>
      <c r="B298" s="40"/>
      <c r="C298" s="41"/>
      <c r="D298" s="239" t="s">
        <v>160</v>
      </c>
      <c r="E298" s="41"/>
      <c r="F298" s="240" t="s">
        <v>1416</v>
      </c>
      <c r="G298" s="41"/>
      <c r="H298" s="41"/>
      <c r="I298" s="241"/>
      <c r="J298" s="41"/>
      <c r="K298" s="41"/>
      <c r="L298" s="45"/>
      <c r="M298" s="242"/>
      <c r="N298" s="243"/>
      <c r="O298" s="92"/>
      <c r="P298" s="92"/>
      <c r="Q298" s="92"/>
      <c r="R298" s="92"/>
      <c r="S298" s="92"/>
      <c r="T298" s="92"/>
      <c r="U298" s="93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160</v>
      </c>
      <c r="AU298" s="18" t="s">
        <v>88</v>
      </c>
    </row>
    <row r="299" s="13" customFormat="1">
      <c r="A299" s="13"/>
      <c r="B299" s="244"/>
      <c r="C299" s="245"/>
      <c r="D299" s="239" t="s">
        <v>161</v>
      </c>
      <c r="E299" s="246" t="s">
        <v>1</v>
      </c>
      <c r="F299" s="247" t="s">
        <v>1596</v>
      </c>
      <c r="G299" s="245"/>
      <c r="H299" s="248">
        <v>11.642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2"/>
      <c r="U299" s="25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161</v>
      </c>
      <c r="AU299" s="254" t="s">
        <v>88</v>
      </c>
      <c r="AV299" s="13" t="s">
        <v>88</v>
      </c>
      <c r="AW299" s="13" t="s">
        <v>35</v>
      </c>
      <c r="AX299" s="13" t="s">
        <v>79</v>
      </c>
      <c r="AY299" s="254" t="s">
        <v>151</v>
      </c>
    </row>
    <row r="300" s="13" customFormat="1">
      <c r="A300" s="13"/>
      <c r="B300" s="244"/>
      <c r="C300" s="245"/>
      <c r="D300" s="239" t="s">
        <v>161</v>
      </c>
      <c r="E300" s="246" t="s">
        <v>1</v>
      </c>
      <c r="F300" s="247" t="s">
        <v>1597</v>
      </c>
      <c r="G300" s="245"/>
      <c r="H300" s="248">
        <v>-2.6000000000000001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2"/>
      <c r="U300" s="25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4" t="s">
        <v>161</v>
      </c>
      <c r="AU300" s="254" t="s">
        <v>88</v>
      </c>
      <c r="AV300" s="13" t="s">
        <v>88</v>
      </c>
      <c r="AW300" s="13" t="s">
        <v>35</v>
      </c>
      <c r="AX300" s="13" t="s">
        <v>79</v>
      </c>
      <c r="AY300" s="254" t="s">
        <v>151</v>
      </c>
    </row>
    <row r="301" s="16" customFormat="1">
      <c r="A301" s="16"/>
      <c r="B301" s="282"/>
      <c r="C301" s="283"/>
      <c r="D301" s="239" t="s">
        <v>161</v>
      </c>
      <c r="E301" s="284" t="s">
        <v>1</v>
      </c>
      <c r="F301" s="285" t="s">
        <v>268</v>
      </c>
      <c r="G301" s="283"/>
      <c r="H301" s="286">
        <v>9.0419999999999998</v>
      </c>
      <c r="I301" s="287"/>
      <c r="J301" s="283"/>
      <c r="K301" s="283"/>
      <c r="L301" s="288"/>
      <c r="M301" s="289"/>
      <c r="N301" s="290"/>
      <c r="O301" s="290"/>
      <c r="P301" s="290"/>
      <c r="Q301" s="290"/>
      <c r="R301" s="290"/>
      <c r="S301" s="290"/>
      <c r="T301" s="290"/>
      <c r="U301" s="291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92" t="s">
        <v>161</v>
      </c>
      <c r="AU301" s="292" t="s">
        <v>88</v>
      </c>
      <c r="AV301" s="16" t="s">
        <v>167</v>
      </c>
      <c r="AW301" s="16" t="s">
        <v>35</v>
      </c>
      <c r="AX301" s="16" t="s">
        <v>79</v>
      </c>
      <c r="AY301" s="292" t="s">
        <v>151</v>
      </c>
    </row>
    <row r="302" s="13" customFormat="1">
      <c r="A302" s="13"/>
      <c r="B302" s="244"/>
      <c r="C302" s="245"/>
      <c r="D302" s="239" t="s">
        <v>161</v>
      </c>
      <c r="E302" s="246" t="s">
        <v>1</v>
      </c>
      <c r="F302" s="247" t="s">
        <v>1598</v>
      </c>
      <c r="G302" s="245"/>
      <c r="H302" s="248">
        <v>13.563000000000001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2"/>
      <c r="U302" s="25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161</v>
      </c>
      <c r="AU302" s="254" t="s">
        <v>88</v>
      </c>
      <c r="AV302" s="13" t="s">
        <v>88</v>
      </c>
      <c r="AW302" s="13" t="s">
        <v>35</v>
      </c>
      <c r="AX302" s="13" t="s">
        <v>86</v>
      </c>
      <c r="AY302" s="254" t="s">
        <v>151</v>
      </c>
    </row>
    <row r="303" s="2" customFormat="1" ht="24.15" customHeight="1">
      <c r="A303" s="39"/>
      <c r="B303" s="40"/>
      <c r="C303" s="226" t="s">
        <v>628</v>
      </c>
      <c r="D303" s="226" t="s">
        <v>154</v>
      </c>
      <c r="E303" s="227" t="s">
        <v>1424</v>
      </c>
      <c r="F303" s="228" t="s">
        <v>1425</v>
      </c>
      <c r="G303" s="229" t="s">
        <v>582</v>
      </c>
      <c r="H303" s="230">
        <v>8</v>
      </c>
      <c r="I303" s="231"/>
      <c r="J303" s="232">
        <f>ROUND(I303*H303,2)</f>
        <v>0</v>
      </c>
      <c r="K303" s="228" t="s">
        <v>1</v>
      </c>
      <c r="L303" s="45"/>
      <c r="M303" s="233" t="s">
        <v>1</v>
      </c>
      <c r="N303" s="234" t="s">
        <v>44</v>
      </c>
      <c r="O303" s="92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5">
        <f>S303*H303</f>
        <v>0</v>
      </c>
      <c r="U303" s="236" t="s">
        <v>1</v>
      </c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7" t="s">
        <v>641</v>
      </c>
      <c r="AT303" s="237" t="s">
        <v>154</v>
      </c>
      <c r="AU303" s="237" t="s">
        <v>88</v>
      </c>
      <c r="AY303" s="18" t="s">
        <v>151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8" t="s">
        <v>86</v>
      </c>
      <c r="BK303" s="238">
        <f>ROUND(I303*H303,2)</f>
        <v>0</v>
      </c>
      <c r="BL303" s="18" t="s">
        <v>641</v>
      </c>
      <c r="BM303" s="237" t="s">
        <v>1600</v>
      </c>
    </row>
    <row r="304" s="2" customFormat="1">
      <c r="A304" s="39"/>
      <c r="B304" s="40"/>
      <c r="C304" s="41"/>
      <c r="D304" s="239" t="s">
        <v>160</v>
      </c>
      <c r="E304" s="41"/>
      <c r="F304" s="240" t="s">
        <v>1425</v>
      </c>
      <c r="G304" s="41"/>
      <c r="H304" s="41"/>
      <c r="I304" s="241"/>
      <c r="J304" s="41"/>
      <c r="K304" s="41"/>
      <c r="L304" s="45"/>
      <c r="M304" s="242"/>
      <c r="N304" s="243"/>
      <c r="O304" s="92"/>
      <c r="P304" s="92"/>
      <c r="Q304" s="92"/>
      <c r="R304" s="92"/>
      <c r="S304" s="92"/>
      <c r="T304" s="92"/>
      <c r="U304" s="93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160</v>
      </c>
      <c r="AU304" s="18" t="s">
        <v>88</v>
      </c>
    </row>
    <row r="305" s="13" customFormat="1">
      <c r="A305" s="13"/>
      <c r="B305" s="244"/>
      <c r="C305" s="245"/>
      <c r="D305" s="239" t="s">
        <v>161</v>
      </c>
      <c r="E305" s="246" t="s">
        <v>1</v>
      </c>
      <c r="F305" s="247" t="s">
        <v>1601</v>
      </c>
      <c r="G305" s="245"/>
      <c r="H305" s="248">
        <v>8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2"/>
      <c r="U305" s="25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4" t="s">
        <v>161</v>
      </c>
      <c r="AU305" s="254" t="s">
        <v>88</v>
      </c>
      <c r="AV305" s="13" t="s">
        <v>88</v>
      </c>
      <c r="AW305" s="13" t="s">
        <v>35</v>
      </c>
      <c r="AX305" s="13" t="s">
        <v>86</v>
      </c>
      <c r="AY305" s="254" t="s">
        <v>151</v>
      </c>
    </row>
    <row r="306" s="2" customFormat="1" ht="24.15" customHeight="1">
      <c r="A306" s="39"/>
      <c r="B306" s="40"/>
      <c r="C306" s="226" t="s">
        <v>589</v>
      </c>
      <c r="D306" s="226" t="s">
        <v>154</v>
      </c>
      <c r="E306" s="227" t="s">
        <v>1427</v>
      </c>
      <c r="F306" s="228" t="s">
        <v>1428</v>
      </c>
      <c r="G306" s="229" t="s">
        <v>582</v>
      </c>
      <c r="H306" s="230">
        <v>75</v>
      </c>
      <c r="I306" s="231"/>
      <c r="J306" s="232">
        <f>ROUND(I306*H306,2)</f>
        <v>0</v>
      </c>
      <c r="K306" s="228" t="s">
        <v>1</v>
      </c>
      <c r="L306" s="45"/>
      <c r="M306" s="233" t="s">
        <v>1</v>
      </c>
      <c r="N306" s="234" t="s">
        <v>44</v>
      </c>
      <c r="O306" s="92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5">
        <f>S306*H306</f>
        <v>0</v>
      </c>
      <c r="U306" s="236" t="s">
        <v>1</v>
      </c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7" t="s">
        <v>641</v>
      </c>
      <c r="AT306" s="237" t="s">
        <v>154</v>
      </c>
      <c r="AU306" s="237" t="s">
        <v>88</v>
      </c>
      <c r="AY306" s="18" t="s">
        <v>151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8" t="s">
        <v>86</v>
      </c>
      <c r="BK306" s="238">
        <f>ROUND(I306*H306,2)</f>
        <v>0</v>
      </c>
      <c r="BL306" s="18" t="s">
        <v>641</v>
      </c>
      <c r="BM306" s="237" t="s">
        <v>1602</v>
      </c>
    </row>
    <row r="307" s="2" customFormat="1">
      <c r="A307" s="39"/>
      <c r="B307" s="40"/>
      <c r="C307" s="41"/>
      <c r="D307" s="239" t="s">
        <v>160</v>
      </c>
      <c r="E307" s="41"/>
      <c r="F307" s="240" t="s">
        <v>1428</v>
      </c>
      <c r="G307" s="41"/>
      <c r="H307" s="41"/>
      <c r="I307" s="241"/>
      <c r="J307" s="41"/>
      <c r="K307" s="41"/>
      <c r="L307" s="45"/>
      <c r="M307" s="242"/>
      <c r="N307" s="243"/>
      <c r="O307" s="92"/>
      <c r="P307" s="92"/>
      <c r="Q307" s="92"/>
      <c r="R307" s="92"/>
      <c r="S307" s="92"/>
      <c r="T307" s="92"/>
      <c r="U307" s="93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160</v>
      </c>
      <c r="AU307" s="18" t="s">
        <v>88</v>
      </c>
    </row>
    <row r="308" s="2" customFormat="1" ht="24.15" customHeight="1">
      <c r="A308" s="39"/>
      <c r="B308" s="40"/>
      <c r="C308" s="226" t="s">
        <v>595</v>
      </c>
      <c r="D308" s="226" t="s">
        <v>154</v>
      </c>
      <c r="E308" s="227" t="s">
        <v>1432</v>
      </c>
      <c r="F308" s="228" t="s">
        <v>1433</v>
      </c>
      <c r="G308" s="229" t="s">
        <v>320</v>
      </c>
      <c r="H308" s="230">
        <v>1.04</v>
      </c>
      <c r="I308" s="231"/>
      <c r="J308" s="232">
        <f>ROUND(I308*H308,2)</f>
        <v>0</v>
      </c>
      <c r="K308" s="228" t="s">
        <v>1</v>
      </c>
      <c r="L308" s="45"/>
      <c r="M308" s="233" t="s">
        <v>1</v>
      </c>
      <c r="N308" s="234" t="s">
        <v>44</v>
      </c>
      <c r="O308" s="92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5">
        <f>S308*H308</f>
        <v>0</v>
      </c>
      <c r="U308" s="236" t="s">
        <v>1</v>
      </c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7" t="s">
        <v>172</v>
      </c>
      <c r="AT308" s="237" t="s">
        <v>154</v>
      </c>
      <c r="AU308" s="237" t="s">
        <v>88</v>
      </c>
      <c r="AY308" s="18" t="s">
        <v>151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8" t="s">
        <v>86</v>
      </c>
      <c r="BK308" s="238">
        <f>ROUND(I308*H308,2)</f>
        <v>0</v>
      </c>
      <c r="BL308" s="18" t="s">
        <v>172</v>
      </c>
      <c r="BM308" s="237" t="s">
        <v>1603</v>
      </c>
    </row>
    <row r="309" s="2" customFormat="1">
      <c r="A309" s="39"/>
      <c r="B309" s="40"/>
      <c r="C309" s="41"/>
      <c r="D309" s="239" t="s">
        <v>160</v>
      </c>
      <c r="E309" s="41"/>
      <c r="F309" s="240" t="s">
        <v>1433</v>
      </c>
      <c r="G309" s="41"/>
      <c r="H309" s="41"/>
      <c r="I309" s="241"/>
      <c r="J309" s="41"/>
      <c r="K309" s="41"/>
      <c r="L309" s="45"/>
      <c r="M309" s="242"/>
      <c r="N309" s="243"/>
      <c r="O309" s="92"/>
      <c r="P309" s="92"/>
      <c r="Q309" s="92"/>
      <c r="R309" s="92"/>
      <c r="S309" s="92"/>
      <c r="T309" s="92"/>
      <c r="U309" s="93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160</v>
      </c>
      <c r="AU309" s="18" t="s">
        <v>88</v>
      </c>
    </row>
    <row r="310" s="2" customFormat="1">
      <c r="A310" s="39"/>
      <c r="B310" s="40"/>
      <c r="C310" s="41"/>
      <c r="D310" s="239" t="s">
        <v>231</v>
      </c>
      <c r="E310" s="41"/>
      <c r="F310" s="270" t="s">
        <v>1435</v>
      </c>
      <c r="G310" s="41"/>
      <c r="H310" s="41"/>
      <c r="I310" s="241"/>
      <c r="J310" s="41"/>
      <c r="K310" s="41"/>
      <c r="L310" s="45"/>
      <c r="M310" s="242"/>
      <c r="N310" s="243"/>
      <c r="O310" s="92"/>
      <c r="P310" s="92"/>
      <c r="Q310" s="92"/>
      <c r="R310" s="92"/>
      <c r="S310" s="92"/>
      <c r="T310" s="92"/>
      <c r="U310" s="93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231</v>
      </c>
      <c r="AU310" s="18" t="s">
        <v>88</v>
      </c>
    </row>
    <row r="311" s="13" customFormat="1">
      <c r="A311" s="13"/>
      <c r="B311" s="244"/>
      <c r="C311" s="245"/>
      <c r="D311" s="239" t="s">
        <v>161</v>
      </c>
      <c r="E311" s="246" t="s">
        <v>1</v>
      </c>
      <c r="F311" s="247" t="s">
        <v>1604</v>
      </c>
      <c r="G311" s="245"/>
      <c r="H311" s="248">
        <v>1.04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2"/>
      <c r="U311" s="25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4" t="s">
        <v>161</v>
      </c>
      <c r="AU311" s="254" t="s">
        <v>88</v>
      </c>
      <c r="AV311" s="13" t="s">
        <v>88</v>
      </c>
      <c r="AW311" s="13" t="s">
        <v>35</v>
      </c>
      <c r="AX311" s="13" t="s">
        <v>86</v>
      </c>
      <c r="AY311" s="254" t="s">
        <v>151</v>
      </c>
    </row>
    <row r="312" s="2" customFormat="1" ht="21.75" customHeight="1">
      <c r="A312" s="39"/>
      <c r="B312" s="40"/>
      <c r="C312" s="226" t="s">
        <v>632</v>
      </c>
      <c r="D312" s="226" t="s">
        <v>154</v>
      </c>
      <c r="E312" s="227" t="s">
        <v>1440</v>
      </c>
      <c r="F312" s="228" t="s">
        <v>1441</v>
      </c>
      <c r="G312" s="229" t="s">
        <v>582</v>
      </c>
      <c r="H312" s="230">
        <v>90</v>
      </c>
      <c r="I312" s="231"/>
      <c r="J312" s="232">
        <f>ROUND(I312*H312,2)</f>
        <v>0</v>
      </c>
      <c r="K312" s="228" t="s">
        <v>1</v>
      </c>
      <c r="L312" s="45"/>
      <c r="M312" s="233" t="s">
        <v>1</v>
      </c>
      <c r="N312" s="234" t="s">
        <v>44</v>
      </c>
      <c r="O312" s="92"/>
      <c r="P312" s="235">
        <f>O312*H312</f>
        <v>0</v>
      </c>
      <c r="Q312" s="235">
        <v>9.0000000000000006E-05</v>
      </c>
      <c r="R312" s="235">
        <f>Q312*H312</f>
        <v>0.0081000000000000013</v>
      </c>
      <c r="S312" s="235">
        <v>0</v>
      </c>
      <c r="T312" s="235">
        <f>S312*H312</f>
        <v>0</v>
      </c>
      <c r="U312" s="236" t="s">
        <v>1</v>
      </c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7" t="s">
        <v>641</v>
      </c>
      <c r="AT312" s="237" t="s">
        <v>154</v>
      </c>
      <c r="AU312" s="237" t="s">
        <v>88</v>
      </c>
      <c r="AY312" s="18" t="s">
        <v>151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8" t="s">
        <v>86</v>
      </c>
      <c r="BK312" s="238">
        <f>ROUND(I312*H312,2)</f>
        <v>0</v>
      </c>
      <c r="BL312" s="18" t="s">
        <v>641</v>
      </c>
      <c r="BM312" s="237" t="s">
        <v>1605</v>
      </c>
    </row>
    <row r="313" s="2" customFormat="1">
      <c r="A313" s="39"/>
      <c r="B313" s="40"/>
      <c r="C313" s="41"/>
      <c r="D313" s="239" t="s">
        <v>160</v>
      </c>
      <c r="E313" s="41"/>
      <c r="F313" s="240" t="s">
        <v>1441</v>
      </c>
      <c r="G313" s="41"/>
      <c r="H313" s="41"/>
      <c r="I313" s="241"/>
      <c r="J313" s="41"/>
      <c r="K313" s="41"/>
      <c r="L313" s="45"/>
      <c r="M313" s="242"/>
      <c r="N313" s="243"/>
      <c r="O313" s="92"/>
      <c r="P313" s="92"/>
      <c r="Q313" s="92"/>
      <c r="R313" s="92"/>
      <c r="S313" s="92"/>
      <c r="T313" s="92"/>
      <c r="U313" s="93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160</v>
      </c>
      <c r="AU313" s="18" t="s">
        <v>88</v>
      </c>
    </row>
    <row r="314" s="2" customFormat="1" ht="33" customHeight="1">
      <c r="A314" s="39"/>
      <c r="B314" s="40"/>
      <c r="C314" s="226" t="s">
        <v>637</v>
      </c>
      <c r="D314" s="226" t="s">
        <v>154</v>
      </c>
      <c r="E314" s="227" t="s">
        <v>1450</v>
      </c>
      <c r="F314" s="228" t="s">
        <v>1451</v>
      </c>
      <c r="G314" s="229" t="s">
        <v>582</v>
      </c>
      <c r="H314" s="230">
        <v>2</v>
      </c>
      <c r="I314" s="231"/>
      <c r="J314" s="232">
        <f>ROUND(I314*H314,2)</f>
        <v>0</v>
      </c>
      <c r="K314" s="228" t="s">
        <v>1</v>
      </c>
      <c r="L314" s="45"/>
      <c r="M314" s="233" t="s">
        <v>1</v>
      </c>
      <c r="N314" s="234" t="s">
        <v>44</v>
      </c>
      <c r="O314" s="92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5">
        <f>S314*H314</f>
        <v>0</v>
      </c>
      <c r="U314" s="236" t="s">
        <v>1</v>
      </c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7" t="s">
        <v>641</v>
      </c>
      <c r="AT314" s="237" t="s">
        <v>154</v>
      </c>
      <c r="AU314" s="237" t="s">
        <v>88</v>
      </c>
      <c r="AY314" s="18" t="s">
        <v>151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8" t="s">
        <v>86</v>
      </c>
      <c r="BK314" s="238">
        <f>ROUND(I314*H314,2)</f>
        <v>0</v>
      </c>
      <c r="BL314" s="18" t="s">
        <v>641</v>
      </c>
      <c r="BM314" s="237" t="s">
        <v>1606</v>
      </c>
    </row>
    <row r="315" s="2" customFormat="1">
      <c r="A315" s="39"/>
      <c r="B315" s="40"/>
      <c r="C315" s="41"/>
      <c r="D315" s="239" t="s">
        <v>160</v>
      </c>
      <c r="E315" s="41"/>
      <c r="F315" s="240" t="s">
        <v>1451</v>
      </c>
      <c r="G315" s="41"/>
      <c r="H315" s="41"/>
      <c r="I315" s="241"/>
      <c r="J315" s="41"/>
      <c r="K315" s="41"/>
      <c r="L315" s="45"/>
      <c r="M315" s="242"/>
      <c r="N315" s="243"/>
      <c r="O315" s="92"/>
      <c r="P315" s="92"/>
      <c r="Q315" s="92"/>
      <c r="R315" s="92"/>
      <c r="S315" s="92"/>
      <c r="T315" s="92"/>
      <c r="U315" s="93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160</v>
      </c>
      <c r="AU315" s="18" t="s">
        <v>88</v>
      </c>
    </row>
    <row r="316" s="2" customFormat="1">
      <c r="A316" s="39"/>
      <c r="B316" s="40"/>
      <c r="C316" s="41"/>
      <c r="D316" s="239" t="s">
        <v>231</v>
      </c>
      <c r="E316" s="41"/>
      <c r="F316" s="270" t="s">
        <v>1607</v>
      </c>
      <c r="G316" s="41"/>
      <c r="H316" s="41"/>
      <c r="I316" s="241"/>
      <c r="J316" s="41"/>
      <c r="K316" s="41"/>
      <c r="L316" s="45"/>
      <c r="M316" s="242"/>
      <c r="N316" s="243"/>
      <c r="O316" s="92"/>
      <c r="P316" s="92"/>
      <c r="Q316" s="92"/>
      <c r="R316" s="92"/>
      <c r="S316" s="92"/>
      <c r="T316" s="92"/>
      <c r="U316" s="93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231</v>
      </c>
      <c r="AU316" s="18" t="s">
        <v>88</v>
      </c>
    </row>
    <row r="317" s="2" customFormat="1" ht="33" customHeight="1">
      <c r="A317" s="39"/>
      <c r="B317" s="40"/>
      <c r="C317" s="226" t="s">
        <v>641</v>
      </c>
      <c r="D317" s="226" t="s">
        <v>154</v>
      </c>
      <c r="E317" s="227" t="s">
        <v>1450</v>
      </c>
      <c r="F317" s="228" t="s">
        <v>1451</v>
      </c>
      <c r="G317" s="229" t="s">
        <v>582</v>
      </c>
      <c r="H317" s="230">
        <v>2</v>
      </c>
      <c r="I317" s="231"/>
      <c r="J317" s="232">
        <f>ROUND(I317*H317,2)</f>
        <v>0</v>
      </c>
      <c r="K317" s="228" t="s">
        <v>1</v>
      </c>
      <c r="L317" s="45"/>
      <c r="M317" s="233" t="s">
        <v>1</v>
      </c>
      <c r="N317" s="234" t="s">
        <v>44</v>
      </c>
      <c r="O317" s="92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5">
        <f>S317*H317</f>
        <v>0</v>
      </c>
      <c r="U317" s="236" t="s">
        <v>1</v>
      </c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7" t="s">
        <v>641</v>
      </c>
      <c r="AT317" s="237" t="s">
        <v>154</v>
      </c>
      <c r="AU317" s="237" t="s">
        <v>88</v>
      </c>
      <c r="AY317" s="18" t="s">
        <v>151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8" t="s">
        <v>86</v>
      </c>
      <c r="BK317" s="238">
        <f>ROUND(I317*H317,2)</f>
        <v>0</v>
      </c>
      <c r="BL317" s="18" t="s">
        <v>641</v>
      </c>
      <c r="BM317" s="237" t="s">
        <v>1608</v>
      </c>
    </row>
    <row r="318" s="2" customFormat="1">
      <c r="A318" s="39"/>
      <c r="B318" s="40"/>
      <c r="C318" s="41"/>
      <c r="D318" s="239" t="s">
        <v>160</v>
      </c>
      <c r="E318" s="41"/>
      <c r="F318" s="240" t="s">
        <v>1451</v>
      </c>
      <c r="G318" s="41"/>
      <c r="H318" s="41"/>
      <c r="I318" s="241"/>
      <c r="J318" s="41"/>
      <c r="K318" s="41"/>
      <c r="L318" s="45"/>
      <c r="M318" s="242"/>
      <c r="N318" s="243"/>
      <c r="O318" s="92"/>
      <c r="P318" s="92"/>
      <c r="Q318" s="92"/>
      <c r="R318" s="92"/>
      <c r="S318" s="92"/>
      <c r="T318" s="92"/>
      <c r="U318" s="93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160</v>
      </c>
      <c r="AU318" s="18" t="s">
        <v>88</v>
      </c>
    </row>
    <row r="319" s="2" customFormat="1">
      <c r="A319" s="39"/>
      <c r="B319" s="40"/>
      <c r="C319" s="41"/>
      <c r="D319" s="239" t="s">
        <v>231</v>
      </c>
      <c r="E319" s="41"/>
      <c r="F319" s="270" t="s">
        <v>1453</v>
      </c>
      <c r="G319" s="41"/>
      <c r="H319" s="41"/>
      <c r="I319" s="241"/>
      <c r="J319" s="41"/>
      <c r="K319" s="41"/>
      <c r="L319" s="45"/>
      <c r="M319" s="242"/>
      <c r="N319" s="243"/>
      <c r="O319" s="92"/>
      <c r="P319" s="92"/>
      <c r="Q319" s="92"/>
      <c r="R319" s="92"/>
      <c r="S319" s="92"/>
      <c r="T319" s="92"/>
      <c r="U319" s="93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231</v>
      </c>
      <c r="AU319" s="18" t="s">
        <v>88</v>
      </c>
    </row>
    <row r="320" s="2" customFormat="1" ht="24.15" customHeight="1">
      <c r="A320" s="39"/>
      <c r="B320" s="40"/>
      <c r="C320" s="293" t="s">
        <v>646</v>
      </c>
      <c r="D320" s="293" t="s">
        <v>382</v>
      </c>
      <c r="E320" s="294" t="s">
        <v>1454</v>
      </c>
      <c r="F320" s="295" t="s">
        <v>1455</v>
      </c>
      <c r="G320" s="296" t="s">
        <v>582</v>
      </c>
      <c r="H320" s="297">
        <v>2</v>
      </c>
      <c r="I320" s="298"/>
      <c r="J320" s="299">
        <f>ROUND(I320*H320,2)</f>
        <v>0</v>
      </c>
      <c r="K320" s="295" t="s">
        <v>1</v>
      </c>
      <c r="L320" s="300"/>
      <c r="M320" s="301" t="s">
        <v>1</v>
      </c>
      <c r="N320" s="302" t="s">
        <v>44</v>
      </c>
      <c r="O320" s="92"/>
      <c r="P320" s="235">
        <f>O320*H320</f>
        <v>0</v>
      </c>
      <c r="Q320" s="235">
        <v>0.031</v>
      </c>
      <c r="R320" s="235">
        <f>Q320*H320</f>
        <v>0.062</v>
      </c>
      <c r="S320" s="235">
        <v>0</v>
      </c>
      <c r="T320" s="235">
        <f>S320*H320</f>
        <v>0</v>
      </c>
      <c r="U320" s="236" t="s">
        <v>1</v>
      </c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7" t="s">
        <v>1241</v>
      </c>
      <c r="AT320" s="237" t="s">
        <v>382</v>
      </c>
      <c r="AU320" s="237" t="s">
        <v>88</v>
      </c>
      <c r="AY320" s="18" t="s">
        <v>151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8" t="s">
        <v>86</v>
      </c>
      <c r="BK320" s="238">
        <f>ROUND(I320*H320,2)</f>
        <v>0</v>
      </c>
      <c r="BL320" s="18" t="s">
        <v>1241</v>
      </c>
      <c r="BM320" s="237" t="s">
        <v>1609</v>
      </c>
    </row>
    <row r="321" s="2" customFormat="1">
      <c r="A321" s="39"/>
      <c r="B321" s="40"/>
      <c r="C321" s="41"/>
      <c r="D321" s="239" t="s">
        <v>160</v>
      </c>
      <c r="E321" s="41"/>
      <c r="F321" s="240" t="s">
        <v>1455</v>
      </c>
      <c r="G321" s="41"/>
      <c r="H321" s="41"/>
      <c r="I321" s="241"/>
      <c r="J321" s="41"/>
      <c r="K321" s="41"/>
      <c r="L321" s="45"/>
      <c r="M321" s="242"/>
      <c r="N321" s="243"/>
      <c r="O321" s="92"/>
      <c r="P321" s="92"/>
      <c r="Q321" s="92"/>
      <c r="R321" s="92"/>
      <c r="S321" s="92"/>
      <c r="T321" s="92"/>
      <c r="U321" s="93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160</v>
      </c>
      <c r="AU321" s="18" t="s">
        <v>88</v>
      </c>
    </row>
    <row r="322" s="2" customFormat="1" ht="24.15" customHeight="1">
      <c r="A322" s="39"/>
      <c r="B322" s="40"/>
      <c r="C322" s="226" t="s">
        <v>650</v>
      </c>
      <c r="D322" s="226" t="s">
        <v>154</v>
      </c>
      <c r="E322" s="227" t="s">
        <v>1457</v>
      </c>
      <c r="F322" s="228" t="s">
        <v>1458</v>
      </c>
      <c r="G322" s="229" t="s">
        <v>582</v>
      </c>
      <c r="H322" s="230">
        <v>10</v>
      </c>
      <c r="I322" s="231"/>
      <c r="J322" s="232">
        <f>ROUND(I322*H322,2)</f>
        <v>0</v>
      </c>
      <c r="K322" s="228" t="s">
        <v>1</v>
      </c>
      <c r="L322" s="45"/>
      <c r="M322" s="233" t="s">
        <v>1</v>
      </c>
      <c r="N322" s="234" t="s">
        <v>44</v>
      </c>
      <c r="O322" s="92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5">
        <f>S322*H322</f>
        <v>0</v>
      </c>
      <c r="U322" s="236" t="s">
        <v>1</v>
      </c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7" t="s">
        <v>641</v>
      </c>
      <c r="AT322" s="237" t="s">
        <v>154</v>
      </c>
      <c r="AU322" s="237" t="s">
        <v>88</v>
      </c>
      <c r="AY322" s="18" t="s">
        <v>151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8" t="s">
        <v>86</v>
      </c>
      <c r="BK322" s="238">
        <f>ROUND(I322*H322,2)</f>
        <v>0</v>
      </c>
      <c r="BL322" s="18" t="s">
        <v>641</v>
      </c>
      <c r="BM322" s="237" t="s">
        <v>1610</v>
      </c>
    </row>
    <row r="323" s="2" customFormat="1">
      <c r="A323" s="39"/>
      <c r="B323" s="40"/>
      <c r="C323" s="41"/>
      <c r="D323" s="239" t="s">
        <v>160</v>
      </c>
      <c r="E323" s="41"/>
      <c r="F323" s="240" t="s">
        <v>1458</v>
      </c>
      <c r="G323" s="41"/>
      <c r="H323" s="41"/>
      <c r="I323" s="241"/>
      <c r="J323" s="41"/>
      <c r="K323" s="41"/>
      <c r="L323" s="45"/>
      <c r="M323" s="242"/>
      <c r="N323" s="243"/>
      <c r="O323" s="92"/>
      <c r="P323" s="92"/>
      <c r="Q323" s="92"/>
      <c r="R323" s="92"/>
      <c r="S323" s="92"/>
      <c r="T323" s="92"/>
      <c r="U323" s="93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160</v>
      </c>
      <c r="AU323" s="18" t="s">
        <v>88</v>
      </c>
    </row>
    <row r="324" s="2" customFormat="1" ht="24.15" customHeight="1">
      <c r="A324" s="39"/>
      <c r="B324" s="40"/>
      <c r="C324" s="293" t="s">
        <v>656</v>
      </c>
      <c r="D324" s="293" t="s">
        <v>382</v>
      </c>
      <c r="E324" s="294" t="s">
        <v>1611</v>
      </c>
      <c r="F324" s="295" t="s">
        <v>1612</v>
      </c>
      <c r="G324" s="296" t="s">
        <v>582</v>
      </c>
      <c r="H324" s="297">
        <v>10.5</v>
      </c>
      <c r="I324" s="298"/>
      <c r="J324" s="299">
        <f>ROUND(I324*H324,2)</f>
        <v>0</v>
      </c>
      <c r="K324" s="295" t="s">
        <v>1</v>
      </c>
      <c r="L324" s="300"/>
      <c r="M324" s="301" t="s">
        <v>1</v>
      </c>
      <c r="N324" s="302" t="s">
        <v>44</v>
      </c>
      <c r="O324" s="92"/>
      <c r="P324" s="235">
        <f>O324*H324</f>
        <v>0</v>
      </c>
      <c r="Q324" s="235">
        <v>0.00027</v>
      </c>
      <c r="R324" s="235">
        <f>Q324*H324</f>
        <v>0.0028349999999999998</v>
      </c>
      <c r="S324" s="235">
        <v>0</v>
      </c>
      <c r="T324" s="235">
        <f>S324*H324</f>
        <v>0</v>
      </c>
      <c r="U324" s="236" t="s">
        <v>1</v>
      </c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7" t="s">
        <v>1241</v>
      </c>
      <c r="AT324" s="237" t="s">
        <v>382</v>
      </c>
      <c r="AU324" s="237" t="s">
        <v>88</v>
      </c>
      <c r="AY324" s="18" t="s">
        <v>151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8" t="s">
        <v>86</v>
      </c>
      <c r="BK324" s="238">
        <f>ROUND(I324*H324,2)</f>
        <v>0</v>
      </c>
      <c r="BL324" s="18" t="s">
        <v>1241</v>
      </c>
      <c r="BM324" s="237" t="s">
        <v>1613</v>
      </c>
    </row>
    <row r="325" s="2" customFormat="1">
      <c r="A325" s="39"/>
      <c r="B325" s="40"/>
      <c r="C325" s="41"/>
      <c r="D325" s="239" t="s">
        <v>160</v>
      </c>
      <c r="E325" s="41"/>
      <c r="F325" s="240" t="s">
        <v>1612</v>
      </c>
      <c r="G325" s="41"/>
      <c r="H325" s="41"/>
      <c r="I325" s="241"/>
      <c r="J325" s="41"/>
      <c r="K325" s="41"/>
      <c r="L325" s="45"/>
      <c r="M325" s="242"/>
      <c r="N325" s="243"/>
      <c r="O325" s="92"/>
      <c r="P325" s="92"/>
      <c r="Q325" s="92"/>
      <c r="R325" s="92"/>
      <c r="S325" s="92"/>
      <c r="T325" s="92"/>
      <c r="U325" s="93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160</v>
      </c>
      <c r="AU325" s="18" t="s">
        <v>88</v>
      </c>
    </row>
    <row r="326" s="13" customFormat="1">
      <c r="A326" s="13"/>
      <c r="B326" s="244"/>
      <c r="C326" s="245"/>
      <c r="D326" s="239" t="s">
        <v>161</v>
      </c>
      <c r="E326" s="246" t="s">
        <v>1</v>
      </c>
      <c r="F326" s="247" t="s">
        <v>1614</v>
      </c>
      <c r="G326" s="245"/>
      <c r="H326" s="248">
        <v>10.5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2"/>
      <c r="U326" s="25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4" t="s">
        <v>161</v>
      </c>
      <c r="AU326" s="254" t="s">
        <v>88</v>
      </c>
      <c r="AV326" s="13" t="s">
        <v>88</v>
      </c>
      <c r="AW326" s="13" t="s">
        <v>35</v>
      </c>
      <c r="AX326" s="13" t="s">
        <v>86</v>
      </c>
      <c r="AY326" s="254" t="s">
        <v>151</v>
      </c>
    </row>
    <row r="327" s="2" customFormat="1" ht="24.15" customHeight="1">
      <c r="A327" s="39"/>
      <c r="B327" s="40"/>
      <c r="C327" s="226" t="s">
        <v>660</v>
      </c>
      <c r="D327" s="226" t="s">
        <v>154</v>
      </c>
      <c r="E327" s="227" t="s">
        <v>1464</v>
      </c>
      <c r="F327" s="228" t="s">
        <v>1465</v>
      </c>
      <c r="G327" s="229" t="s">
        <v>582</v>
      </c>
      <c r="H327" s="230">
        <v>95</v>
      </c>
      <c r="I327" s="231"/>
      <c r="J327" s="232">
        <f>ROUND(I327*H327,2)</f>
        <v>0</v>
      </c>
      <c r="K327" s="228" t="s">
        <v>1</v>
      </c>
      <c r="L327" s="45"/>
      <c r="M327" s="233" t="s">
        <v>1</v>
      </c>
      <c r="N327" s="234" t="s">
        <v>44</v>
      </c>
      <c r="O327" s="92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5">
        <f>S327*H327</f>
        <v>0</v>
      </c>
      <c r="U327" s="236" t="s">
        <v>1</v>
      </c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7" t="s">
        <v>641</v>
      </c>
      <c r="AT327" s="237" t="s">
        <v>154</v>
      </c>
      <c r="AU327" s="237" t="s">
        <v>88</v>
      </c>
      <c r="AY327" s="18" t="s">
        <v>151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8" t="s">
        <v>86</v>
      </c>
      <c r="BK327" s="238">
        <f>ROUND(I327*H327,2)</f>
        <v>0</v>
      </c>
      <c r="BL327" s="18" t="s">
        <v>641</v>
      </c>
      <c r="BM327" s="237" t="s">
        <v>1615</v>
      </c>
    </row>
    <row r="328" s="2" customFormat="1">
      <c r="A328" s="39"/>
      <c r="B328" s="40"/>
      <c r="C328" s="41"/>
      <c r="D328" s="239" t="s">
        <v>160</v>
      </c>
      <c r="E328" s="41"/>
      <c r="F328" s="240" t="s">
        <v>1465</v>
      </c>
      <c r="G328" s="41"/>
      <c r="H328" s="41"/>
      <c r="I328" s="241"/>
      <c r="J328" s="41"/>
      <c r="K328" s="41"/>
      <c r="L328" s="45"/>
      <c r="M328" s="242"/>
      <c r="N328" s="243"/>
      <c r="O328" s="92"/>
      <c r="P328" s="92"/>
      <c r="Q328" s="92"/>
      <c r="R328" s="92"/>
      <c r="S328" s="92"/>
      <c r="T328" s="92"/>
      <c r="U328" s="93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160</v>
      </c>
      <c r="AU328" s="18" t="s">
        <v>88</v>
      </c>
    </row>
    <row r="329" s="2" customFormat="1" ht="24.15" customHeight="1">
      <c r="A329" s="39"/>
      <c r="B329" s="40"/>
      <c r="C329" s="293" t="s">
        <v>665</v>
      </c>
      <c r="D329" s="293" t="s">
        <v>382</v>
      </c>
      <c r="E329" s="294" t="s">
        <v>1467</v>
      </c>
      <c r="F329" s="295" t="s">
        <v>1468</v>
      </c>
      <c r="G329" s="296" t="s">
        <v>582</v>
      </c>
      <c r="H329" s="297">
        <v>99.75</v>
      </c>
      <c r="I329" s="298"/>
      <c r="J329" s="299">
        <f>ROUND(I329*H329,2)</f>
        <v>0</v>
      </c>
      <c r="K329" s="295" t="s">
        <v>1</v>
      </c>
      <c r="L329" s="300"/>
      <c r="M329" s="301" t="s">
        <v>1</v>
      </c>
      <c r="N329" s="302" t="s">
        <v>44</v>
      </c>
      <c r="O329" s="92"/>
      <c r="P329" s="235">
        <f>O329*H329</f>
        <v>0</v>
      </c>
      <c r="Q329" s="235">
        <v>0.00042999999999999999</v>
      </c>
      <c r="R329" s="235">
        <f>Q329*H329</f>
        <v>0.0428925</v>
      </c>
      <c r="S329" s="235">
        <v>0</v>
      </c>
      <c r="T329" s="235">
        <f>S329*H329</f>
        <v>0</v>
      </c>
      <c r="U329" s="236" t="s">
        <v>1</v>
      </c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7" t="s">
        <v>1241</v>
      </c>
      <c r="AT329" s="237" t="s">
        <v>382</v>
      </c>
      <c r="AU329" s="237" t="s">
        <v>88</v>
      </c>
      <c r="AY329" s="18" t="s">
        <v>151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8" t="s">
        <v>86</v>
      </c>
      <c r="BK329" s="238">
        <f>ROUND(I329*H329,2)</f>
        <v>0</v>
      </c>
      <c r="BL329" s="18" t="s">
        <v>1241</v>
      </c>
      <c r="BM329" s="237" t="s">
        <v>1616</v>
      </c>
    </row>
    <row r="330" s="2" customFormat="1">
      <c r="A330" s="39"/>
      <c r="B330" s="40"/>
      <c r="C330" s="41"/>
      <c r="D330" s="239" t="s">
        <v>160</v>
      </c>
      <c r="E330" s="41"/>
      <c r="F330" s="240" t="s">
        <v>1468</v>
      </c>
      <c r="G330" s="41"/>
      <c r="H330" s="41"/>
      <c r="I330" s="241"/>
      <c r="J330" s="41"/>
      <c r="K330" s="41"/>
      <c r="L330" s="45"/>
      <c r="M330" s="242"/>
      <c r="N330" s="243"/>
      <c r="O330" s="92"/>
      <c r="P330" s="92"/>
      <c r="Q330" s="92"/>
      <c r="R330" s="92"/>
      <c r="S330" s="92"/>
      <c r="T330" s="92"/>
      <c r="U330" s="93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160</v>
      </c>
      <c r="AU330" s="18" t="s">
        <v>88</v>
      </c>
    </row>
    <row r="331" s="13" customFormat="1">
      <c r="A331" s="13"/>
      <c r="B331" s="244"/>
      <c r="C331" s="245"/>
      <c r="D331" s="239" t="s">
        <v>161</v>
      </c>
      <c r="E331" s="246" t="s">
        <v>1</v>
      </c>
      <c r="F331" s="247" t="s">
        <v>1617</v>
      </c>
      <c r="G331" s="245"/>
      <c r="H331" s="248">
        <v>99.75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2"/>
      <c r="U331" s="25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161</v>
      </c>
      <c r="AU331" s="254" t="s">
        <v>88</v>
      </c>
      <c r="AV331" s="13" t="s">
        <v>88</v>
      </c>
      <c r="AW331" s="13" t="s">
        <v>35</v>
      </c>
      <c r="AX331" s="13" t="s">
        <v>86</v>
      </c>
      <c r="AY331" s="254" t="s">
        <v>151</v>
      </c>
    </row>
    <row r="332" s="2" customFormat="1" ht="24.15" customHeight="1">
      <c r="A332" s="39"/>
      <c r="B332" s="40"/>
      <c r="C332" s="226" t="s">
        <v>670</v>
      </c>
      <c r="D332" s="226" t="s">
        <v>154</v>
      </c>
      <c r="E332" s="227" t="s">
        <v>1471</v>
      </c>
      <c r="F332" s="228" t="s">
        <v>1472</v>
      </c>
      <c r="G332" s="229" t="s">
        <v>582</v>
      </c>
      <c r="H332" s="230">
        <v>24</v>
      </c>
      <c r="I332" s="231"/>
      <c r="J332" s="232">
        <f>ROUND(I332*H332,2)</f>
        <v>0</v>
      </c>
      <c r="K332" s="228" t="s">
        <v>1</v>
      </c>
      <c r="L332" s="45"/>
      <c r="M332" s="233" t="s">
        <v>1</v>
      </c>
      <c r="N332" s="234" t="s">
        <v>44</v>
      </c>
      <c r="O332" s="92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5">
        <f>S332*H332</f>
        <v>0</v>
      </c>
      <c r="U332" s="236" t="s">
        <v>1</v>
      </c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7" t="s">
        <v>641</v>
      </c>
      <c r="AT332" s="237" t="s">
        <v>154</v>
      </c>
      <c r="AU332" s="237" t="s">
        <v>88</v>
      </c>
      <c r="AY332" s="18" t="s">
        <v>151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8" t="s">
        <v>86</v>
      </c>
      <c r="BK332" s="238">
        <f>ROUND(I332*H332,2)</f>
        <v>0</v>
      </c>
      <c r="BL332" s="18" t="s">
        <v>641</v>
      </c>
      <c r="BM332" s="237" t="s">
        <v>1618</v>
      </c>
    </row>
    <row r="333" s="2" customFormat="1">
      <c r="A333" s="39"/>
      <c r="B333" s="40"/>
      <c r="C333" s="41"/>
      <c r="D333" s="239" t="s">
        <v>160</v>
      </c>
      <c r="E333" s="41"/>
      <c r="F333" s="240" t="s">
        <v>1472</v>
      </c>
      <c r="G333" s="41"/>
      <c r="H333" s="41"/>
      <c r="I333" s="241"/>
      <c r="J333" s="41"/>
      <c r="K333" s="41"/>
      <c r="L333" s="45"/>
      <c r="M333" s="242"/>
      <c r="N333" s="243"/>
      <c r="O333" s="92"/>
      <c r="P333" s="92"/>
      <c r="Q333" s="92"/>
      <c r="R333" s="92"/>
      <c r="S333" s="92"/>
      <c r="T333" s="92"/>
      <c r="U333" s="93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160</v>
      </c>
      <c r="AU333" s="18" t="s">
        <v>88</v>
      </c>
    </row>
    <row r="334" s="2" customFormat="1" ht="24.15" customHeight="1">
      <c r="A334" s="39"/>
      <c r="B334" s="40"/>
      <c r="C334" s="293" t="s">
        <v>675</v>
      </c>
      <c r="D334" s="293" t="s">
        <v>382</v>
      </c>
      <c r="E334" s="294" t="s">
        <v>1474</v>
      </c>
      <c r="F334" s="295" t="s">
        <v>1475</v>
      </c>
      <c r="G334" s="296" t="s">
        <v>582</v>
      </c>
      <c r="H334" s="297">
        <v>25.199999999999999</v>
      </c>
      <c r="I334" s="298"/>
      <c r="J334" s="299">
        <f>ROUND(I334*H334,2)</f>
        <v>0</v>
      </c>
      <c r="K334" s="295" t="s">
        <v>1</v>
      </c>
      <c r="L334" s="300"/>
      <c r="M334" s="301" t="s">
        <v>1</v>
      </c>
      <c r="N334" s="302" t="s">
        <v>44</v>
      </c>
      <c r="O334" s="92"/>
      <c r="P334" s="235">
        <f>O334*H334</f>
        <v>0</v>
      </c>
      <c r="Q334" s="235">
        <v>0.00077999999999999999</v>
      </c>
      <c r="R334" s="235">
        <f>Q334*H334</f>
        <v>0.019656</v>
      </c>
      <c r="S334" s="235">
        <v>0</v>
      </c>
      <c r="T334" s="235">
        <f>S334*H334</f>
        <v>0</v>
      </c>
      <c r="U334" s="236" t="s">
        <v>1</v>
      </c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7" t="s">
        <v>1241</v>
      </c>
      <c r="AT334" s="237" t="s">
        <v>382</v>
      </c>
      <c r="AU334" s="237" t="s">
        <v>88</v>
      </c>
      <c r="AY334" s="18" t="s">
        <v>151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8" t="s">
        <v>86</v>
      </c>
      <c r="BK334" s="238">
        <f>ROUND(I334*H334,2)</f>
        <v>0</v>
      </c>
      <c r="BL334" s="18" t="s">
        <v>1241</v>
      </c>
      <c r="BM334" s="237" t="s">
        <v>1619</v>
      </c>
    </row>
    <row r="335" s="2" customFormat="1">
      <c r="A335" s="39"/>
      <c r="B335" s="40"/>
      <c r="C335" s="41"/>
      <c r="D335" s="239" t="s">
        <v>160</v>
      </c>
      <c r="E335" s="41"/>
      <c r="F335" s="240" t="s">
        <v>1475</v>
      </c>
      <c r="G335" s="41"/>
      <c r="H335" s="41"/>
      <c r="I335" s="241"/>
      <c r="J335" s="41"/>
      <c r="K335" s="41"/>
      <c r="L335" s="45"/>
      <c r="M335" s="242"/>
      <c r="N335" s="243"/>
      <c r="O335" s="92"/>
      <c r="P335" s="92"/>
      <c r="Q335" s="92"/>
      <c r="R335" s="92"/>
      <c r="S335" s="92"/>
      <c r="T335" s="92"/>
      <c r="U335" s="93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160</v>
      </c>
      <c r="AU335" s="18" t="s">
        <v>88</v>
      </c>
    </row>
    <row r="336" s="13" customFormat="1">
      <c r="A336" s="13"/>
      <c r="B336" s="244"/>
      <c r="C336" s="245"/>
      <c r="D336" s="239" t="s">
        <v>161</v>
      </c>
      <c r="E336" s="246" t="s">
        <v>1</v>
      </c>
      <c r="F336" s="247" t="s">
        <v>1620</v>
      </c>
      <c r="G336" s="245"/>
      <c r="H336" s="248">
        <v>25.199999999999999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2"/>
      <c r="U336" s="25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161</v>
      </c>
      <c r="AU336" s="254" t="s">
        <v>88</v>
      </c>
      <c r="AV336" s="13" t="s">
        <v>88</v>
      </c>
      <c r="AW336" s="13" t="s">
        <v>35</v>
      </c>
      <c r="AX336" s="13" t="s">
        <v>86</v>
      </c>
      <c r="AY336" s="254" t="s">
        <v>151</v>
      </c>
    </row>
    <row r="337" s="12" customFormat="1" ht="25.92" customHeight="1">
      <c r="A337" s="12"/>
      <c r="B337" s="210"/>
      <c r="C337" s="211"/>
      <c r="D337" s="212" t="s">
        <v>78</v>
      </c>
      <c r="E337" s="213" t="s">
        <v>1478</v>
      </c>
      <c r="F337" s="213" t="s">
        <v>1479</v>
      </c>
      <c r="G337" s="211"/>
      <c r="H337" s="211"/>
      <c r="I337" s="214"/>
      <c r="J337" s="215">
        <f>BK337</f>
        <v>0</v>
      </c>
      <c r="K337" s="211"/>
      <c r="L337" s="216"/>
      <c r="M337" s="217"/>
      <c r="N337" s="218"/>
      <c r="O337" s="218"/>
      <c r="P337" s="219">
        <f>SUM(P338:P346)</f>
        <v>0</v>
      </c>
      <c r="Q337" s="218"/>
      <c r="R337" s="219">
        <f>SUM(R338:R346)</f>
        <v>0</v>
      </c>
      <c r="S337" s="218"/>
      <c r="T337" s="219">
        <f>SUM(T338:T346)</f>
        <v>0</v>
      </c>
      <c r="U337" s="220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1" t="s">
        <v>172</v>
      </c>
      <c r="AT337" s="222" t="s">
        <v>78</v>
      </c>
      <c r="AU337" s="222" t="s">
        <v>79</v>
      </c>
      <c r="AY337" s="221" t="s">
        <v>151</v>
      </c>
      <c r="BK337" s="223">
        <f>SUM(BK338:BK346)</f>
        <v>0</v>
      </c>
    </row>
    <row r="338" s="2" customFormat="1" ht="16.5" customHeight="1">
      <c r="A338" s="39"/>
      <c r="B338" s="40"/>
      <c r="C338" s="226" t="s">
        <v>680</v>
      </c>
      <c r="D338" s="226" t="s">
        <v>154</v>
      </c>
      <c r="E338" s="227" t="s">
        <v>1480</v>
      </c>
      <c r="F338" s="228" t="s">
        <v>1481</v>
      </c>
      <c r="G338" s="229" t="s">
        <v>1482</v>
      </c>
      <c r="H338" s="230">
        <v>20</v>
      </c>
      <c r="I338" s="231"/>
      <c r="J338" s="232">
        <f>ROUND(I338*H338,2)</f>
        <v>0</v>
      </c>
      <c r="K338" s="228" t="s">
        <v>1</v>
      </c>
      <c r="L338" s="45"/>
      <c r="M338" s="233" t="s">
        <v>1</v>
      </c>
      <c r="N338" s="234" t="s">
        <v>44</v>
      </c>
      <c r="O338" s="92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5">
        <f>S338*H338</f>
        <v>0</v>
      </c>
      <c r="U338" s="236" t="s">
        <v>1</v>
      </c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7" t="s">
        <v>1483</v>
      </c>
      <c r="AT338" s="237" t="s">
        <v>154</v>
      </c>
      <c r="AU338" s="237" t="s">
        <v>86</v>
      </c>
      <c r="AY338" s="18" t="s">
        <v>151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8" t="s">
        <v>86</v>
      </c>
      <c r="BK338" s="238">
        <f>ROUND(I338*H338,2)</f>
        <v>0</v>
      </c>
      <c r="BL338" s="18" t="s">
        <v>1483</v>
      </c>
      <c r="BM338" s="237" t="s">
        <v>1621</v>
      </c>
    </row>
    <row r="339" s="2" customFormat="1">
      <c r="A339" s="39"/>
      <c r="B339" s="40"/>
      <c r="C339" s="41"/>
      <c r="D339" s="239" t="s">
        <v>160</v>
      </c>
      <c r="E339" s="41"/>
      <c r="F339" s="240" t="s">
        <v>1481</v>
      </c>
      <c r="G339" s="41"/>
      <c r="H339" s="41"/>
      <c r="I339" s="241"/>
      <c r="J339" s="41"/>
      <c r="K339" s="41"/>
      <c r="L339" s="45"/>
      <c r="M339" s="242"/>
      <c r="N339" s="243"/>
      <c r="O339" s="92"/>
      <c r="P339" s="92"/>
      <c r="Q339" s="92"/>
      <c r="R339" s="92"/>
      <c r="S339" s="92"/>
      <c r="T339" s="92"/>
      <c r="U339" s="93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160</v>
      </c>
      <c r="AU339" s="18" t="s">
        <v>86</v>
      </c>
    </row>
    <row r="340" s="13" customFormat="1">
      <c r="A340" s="13"/>
      <c r="B340" s="244"/>
      <c r="C340" s="245"/>
      <c r="D340" s="239" t="s">
        <v>161</v>
      </c>
      <c r="E340" s="246" t="s">
        <v>1</v>
      </c>
      <c r="F340" s="247" t="s">
        <v>1622</v>
      </c>
      <c r="G340" s="245"/>
      <c r="H340" s="248">
        <v>6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2"/>
      <c r="U340" s="25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4" t="s">
        <v>161</v>
      </c>
      <c r="AU340" s="254" t="s">
        <v>86</v>
      </c>
      <c r="AV340" s="13" t="s">
        <v>88</v>
      </c>
      <c r="AW340" s="13" t="s">
        <v>35</v>
      </c>
      <c r="AX340" s="13" t="s">
        <v>79</v>
      </c>
      <c r="AY340" s="254" t="s">
        <v>151</v>
      </c>
    </row>
    <row r="341" s="13" customFormat="1">
      <c r="A341" s="13"/>
      <c r="B341" s="244"/>
      <c r="C341" s="245"/>
      <c r="D341" s="239" t="s">
        <v>161</v>
      </c>
      <c r="E341" s="246" t="s">
        <v>1</v>
      </c>
      <c r="F341" s="247" t="s">
        <v>1623</v>
      </c>
      <c r="G341" s="245"/>
      <c r="H341" s="248">
        <v>4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2"/>
      <c r="U341" s="25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4" t="s">
        <v>161</v>
      </c>
      <c r="AU341" s="254" t="s">
        <v>86</v>
      </c>
      <c r="AV341" s="13" t="s">
        <v>88</v>
      </c>
      <c r="AW341" s="13" t="s">
        <v>35</v>
      </c>
      <c r="AX341" s="13" t="s">
        <v>79</v>
      </c>
      <c r="AY341" s="254" t="s">
        <v>151</v>
      </c>
    </row>
    <row r="342" s="13" customFormat="1">
      <c r="A342" s="13"/>
      <c r="B342" s="244"/>
      <c r="C342" s="245"/>
      <c r="D342" s="239" t="s">
        <v>161</v>
      </c>
      <c r="E342" s="246" t="s">
        <v>1</v>
      </c>
      <c r="F342" s="247" t="s">
        <v>1624</v>
      </c>
      <c r="G342" s="245"/>
      <c r="H342" s="248">
        <v>2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2"/>
      <c r="U342" s="25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161</v>
      </c>
      <c r="AU342" s="254" t="s">
        <v>86</v>
      </c>
      <c r="AV342" s="13" t="s">
        <v>88</v>
      </c>
      <c r="AW342" s="13" t="s">
        <v>35</v>
      </c>
      <c r="AX342" s="13" t="s">
        <v>79</v>
      </c>
      <c r="AY342" s="254" t="s">
        <v>151</v>
      </c>
    </row>
    <row r="343" s="13" customFormat="1">
      <c r="A343" s="13"/>
      <c r="B343" s="244"/>
      <c r="C343" s="245"/>
      <c r="D343" s="239" t="s">
        <v>161</v>
      </c>
      <c r="E343" s="246" t="s">
        <v>1</v>
      </c>
      <c r="F343" s="247" t="s">
        <v>1625</v>
      </c>
      <c r="G343" s="245"/>
      <c r="H343" s="248">
        <v>2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2"/>
      <c r="U343" s="25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4" t="s">
        <v>161</v>
      </c>
      <c r="AU343" s="254" t="s">
        <v>86</v>
      </c>
      <c r="AV343" s="13" t="s">
        <v>88</v>
      </c>
      <c r="AW343" s="13" t="s">
        <v>35</v>
      </c>
      <c r="AX343" s="13" t="s">
        <v>79</v>
      </c>
      <c r="AY343" s="254" t="s">
        <v>151</v>
      </c>
    </row>
    <row r="344" s="13" customFormat="1">
      <c r="A344" s="13"/>
      <c r="B344" s="244"/>
      <c r="C344" s="245"/>
      <c r="D344" s="239" t="s">
        <v>161</v>
      </c>
      <c r="E344" s="246" t="s">
        <v>1</v>
      </c>
      <c r="F344" s="247" t="s">
        <v>1626</v>
      </c>
      <c r="G344" s="245"/>
      <c r="H344" s="248">
        <v>2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2"/>
      <c r="U344" s="25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4" t="s">
        <v>161</v>
      </c>
      <c r="AU344" s="254" t="s">
        <v>86</v>
      </c>
      <c r="AV344" s="13" t="s">
        <v>88</v>
      </c>
      <c r="AW344" s="13" t="s">
        <v>35</v>
      </c>
      <c r="AX344" s="13" t="s">
        <v>79</v>
      </c>
      <c r="AY344" s="254" t="s">
        <v>151</v>
      </c>
    </row>
    <row r="345" s="13" customFormat="1">
      <c r="A345" s="13"/>
      <c r="B345" s="244"/>
      <c r="C345" s="245"/>
      <c r="D345" s="239" t="s">
        <v>161</v>
      </c>
      <c r="E345" s="246" t="s">
        <v>1</v>
      </c>
      <c r="F345" s="247" t="s">
        <v>1627</v>
      </c>
      <c r="G345" s="245"/>
      <c r="H345" s="248">
        <v>4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2"/>
      <c r="U345" s="25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4" t="s">
        <v>161</v>
      </c>
      <c r="AU345" s="254" t="s">
        <v>86</v>
      </c>
      <c r="AV345" s="13" t="s">
        <v>88</v>
      </c>
      <c r="AW345" s="13" t="s">
        <v>35</v>
      </c>
      <c r="AX345" s="13" t="s">
        <v>79</v>
      </c>
      <c r="AY345" s="254" t="s">
        <v>151</v>
      </c>
    </row>
    <row r="346" s="15" customFormat="1">
      <c r="A346" s="15"/>
      <c r="B346" s="271"/>
      <c r="C346" s="272"/>
      <c r="D346" s="239" t="s">
        <v>161</v>
      </c>
      <c r="E346" s="273" t="s">
        <v>1</v>
      </c>
      <c r="F346" s="274" t="s">
        <v>236</v>
      </c>
      <c r="G346" s="272"/>
      <c r="H346" s="275">
        <v>20</v>
      </c>
      <c r="I346" s="276"/>
      <c r="J346" s="272"/>
      <c r="K346" s="272"/>
      <c r="L346" s="277"/>
      <c r="M346" s="278"/>
      <c r="N346" s="279"/>
      <c r="O346" s="279"/>
      <c r="P346" s="279"/>
      <c r="Q346" s="279"/>
      <c r="R346" s="279"/>
      <c r="S346" s="279"/>
      <c r="T346" s="279"/>
      <c r="U346" s="280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1" t="s">
        <v>161</v>
      </c>
      <c r="AU346" s="281" t="s">
        <v>86</v>
      </c>
      <c r="AV346" s="15" t="s">
        <v>172</v>
      </c>
      <c r="AW346" s="15" t="s">
        <v>35</v>
      </c>
      <c r="AX346" s="15" t="s">
        <v>86</v>
      </c>
      <c r="AY346" s="281" t="s">
        <v>151</v>
      </c>
    </row>
    <row r="347" s="12" customFormat="1" ht="25.92" customHeight="1">
      <c r="A347" s="12"/>
      <c r="B347" s="210"/>
      <c r="C347" s="211"/>
      <c r="D347" s="212" t="s">
        <v>78</v>
      </c>
      <c r="E347" s="213" t="s">
        <v>148</v>
      </c>
      <c r="F347" s="213" t="s">
        <v>149</v>
      </c>
      <c r="G347" s="211"/>
      <c r="H347" s="211"/>
      <c r="I347" s="214"/>
      <c r="J347" s="215">
        <f>BK347</f>
        <v>0</v>
      </c>
      <c r="K347" s="211"/>
      <c r="L347" s="216"/>
      <c r="M347" s="217"/>
      <c r="N347" s="218"/>
      <c r="O347" s="218"/>
      <c r="P347" s="219">
        <f>P348+P352</f>
        <v>0</v>
      </c>
      <c r="Q347" s="218"/>
      <c r="R347" s="219">
        <f>R348+R352</f>
        <v>0</v>
      </c>
      <c r="S347" s="218"/>
      <c r="T347" s="219">
        <f>T348+T352</f>
        <v>0</v>
      </c>
      <c r="U347" s="220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1" t="s">
        <v>150</v>
      </c>
      <c r="AT347" s="222" t="s">
        <v>78</v>
      </c>
      <c r="AU347" s="222" t="s">
        <v>79</v>
      </c>
      <c r="AY347" s="221" t="s">
        <v>151</v>
      </c>
      <c r="BK347" s="223">
        <f>BK348+BK352</f>
        <v>0</v>
      </c>
    </row>
    <row r="348" s="12" customFormat="1" ht="22.8" customHeight="1">
      <c r="A348" s="12"/>
      <c r="B348" s="210"/>
      <c r="C348" s="211"/>
      <c r="D348" s="212" t="s">
        <v>78</v>
      </c>
      <c r="E348" s="224" t="s">
        <v>152</v>
      </c>
      <c r="F348" s="224" t="s">
        <v>153</v>
      </c>
      <c r="G348" s="211"/>
      <c r="H348" s="211"/>
      <c r="I348" s="214"/>
      <c r="J348" s="225">
        <f>BK348</f>
        <v>0</v>
      </c>
      <c r="K348" s="211"/>
      <c r="L348" s="216"/>
      <c r="M348" s="217"/>
      <c r="N348" s="218"/>
      <c r="O348" s="218"/>
      <c r="P348" s="219">
        <f>SUM(P349:P351)</f>
        <v>0</v>
      </c>
      <c r="Q348" s="218"/>
      <c r="R348" s="219">
        <f>SUM(R349:R351)</f>
        <v>0</v>
      </c>
      <c r="S348" s="218"/>
      <c r="T348" s="219">
        <f>SUM(T349:T351)</f>
        <v>0</v>
      </c>
      <c r="U348" s="220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1" t="s">
        <v>150</v>
      </c>
      <c r="AT348" s="222" t="s">
        <v>78</v>
      </c>
      <c r="AU348" s="222" t="s">
        <v>86</v>
      </c>
      <c r="AY348" s="221" t="s">
        <v>151</v>
      </c>
      <c r="BK348" s="223">
        <f>SUM(BK349:BK351)</f>
        <v>0</v>
      </c>
    </row>
    <row r="349" s="2" customFormat="1" ht="16.5" customHeight="1">
      <c r="A349" s="39"/>
      <c r="B349" s="40"/>
      <c r="C349" s="226" t="s">
        <v>684</v>
      </c>
      <c r="D349" s="226" t="s">
        <v>154</v>
      </c>
      <c r="E349" s="227" t="s">
        <v>1500</v>
      </c>
      <c r="F349" s="228" t="s">
        <v>1501</v>
      </c>
      <c r="G349" s="229" t="s">
        <v>203</v>
      </c>
      <c r="H349" s="230">
        <v>1</v>
      </c>
      <c r="I349" s="231"/>
      <c r="J349" s="232">
        <f>ROUND(I349*H349,2)</f>
        <v>0</v>
      </c>
      <c r="K349" s="228" t="s">
        <v>1</v>
      </c>
      <c r="L349" s="45"/>
      <c r="M349" s="233" t="s">
        <v>1</v>
      </c>
      <c r="N349" s="234" t="s">
        <v>44</v>
      </c>
      <c r="O349" s="92"/>
      <c r="P349" s="235">
        <f>O349*H349</f>
        <v>0</v>
      </c>
      <c r="Q349" s="235">
        <v>0</v>
      </c>
      <c r="R349" s="235">
        <f>Q349*H349</f>
        <v>0</v>
      </c>
      <c r="S349" s="235">
        <v>0</v>
      </c>
      <c r="T349" s="235">
        <f>S349*H349</f>
        <v>0</v>
      </c>
      <c r="U349" s="236" t="s">
        <v>1</v>
      </c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7" t="s">
        <v>158</v>
      </c>
      <c r="AT349" s="237" t="s">
        <v>154</v>
      </c>
      <c r="AU349" s="237" t="s">
        <v>88</v>
      </c>
      <c r="AY349" s="18" t="s">
        <v>151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8" t="s">
        <v>86</v>
      </c>
      <c r="BK349" s="238">
        <f>ROUND(I349*H349,2)</f>
        <v>0</v>
      </c>
      <c r="BL349" s="18" t="s">
        <v>158</v>
      </c>
      <c r="BM349" s="237" t="s">
        <v>1628</v>
      </c>
    </row>
    <row r="350" s="2" customFormat="1">
      <c r="A350" s="39"/>
      <c r="B350" s="40"/>
      <c r="C350" s="41"/>
      <c r="D350" s="239" t="s">
        <v>160</v>
      </c>
      <c r="E350" s="41"/>
      <c r="F350" s="240" t="s">
        <v>1501</v>
      </c>
      <c r="G350" s="41"/>
      <c r="H350" s="41"/>
      <c r="I350" s="241"/>
      <c r="J350" s="41"/>
      <c r="K350" s="41"/>
      <c r="L350" s="45"/>
      <c r="M350" s="242"/>
      <c r="N350" s="243"/>
      <c r="O350" s="92"/>
      <c r="P350" s="92"/>
      <c r="Q350" s="92"/>
      <c r="R350" s="92"/>
      <c r="S350" s="92"/>
      <c r="T350" s="92"/>
      <c r="U350" s="93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160</v>
      </c>
      <c r="AU350" s="18" t="s">
        <v>88</v>
      </c>
    </row>
    <row r="351" s="2" customFormat="1">
      <c r="A351" s="39"/>
      <c r="B351" s="40"/>
      <c r="C351" s="41"/>
      <c r="D351" s="239" t="s">
        <v>231</v>
      </c>
      <c r="E351" s="41"/>
      <c r="F351" s="270" t="s">
        <v>1504</v>
      </c>
      <c r="G351" s="41"/>
      <c r="H351" s="41"/>
      <c r="I351" s="241"/>
      <c r="J351" s="41"/>
      <c r="K351" s="41"/>
      <c r="L351" s="45"/>
      <c r="M351" s="242"/>
      <c r="N351" s="243"/>
      <c r="O351" s="92"/>
      <c r="P351" s="92"/>
      <c r="Q351" s="92"/>
      <c r="R351" s="92"/>
      <c r="S351" s="92"/>
      <c r="T351" s="92"/>
      <c r="U351" s="93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231</v>
      </c>
      <c r="AU351" s="18" t="s">
        <v>88</v>
      </c>
    </row>
    <row r="352" s="12" customFormat="1" ht="22.8" customHeight="1">
      <c r="A352" s="12"/>
      <c r="B352" s="210"/>
      <c r="C352" s="211"/>
      <c r="D352" s="212" t="s">
        <v>78</v>
      </c>
      <c r="E352" s="224" t="s">
        <v>181</v>
      </c>
      <c r="F352" s="224" t="s">
        <v>182</v>
      </c>
      <c r="G352" s="211"/>
      <c r="H352" s="211"/>
      <c r="I352" s="214"/>
      <c r="J352" s="225">
        <f>BK352</f>
        <v>0</v>
      </c>
      <c r="K352" s="211"/>
      <c r="L352" s="216"/>
      <c r="M352" s="217"/>
      <c r="N352" s="218"/>
      <c r="O352" s="218"/>
      <c r="P352" s="219">
        <f>SUM(P353:P355)</f>
        <v>0</v>
      </c>
      <c r="Q352" s="218"/>
      <c r="R352" s="219">
        <f>SUM(R353:R355)</f>
        <v>0</v>
      </c>
      <c r="S352" s="218"/>
      <c r="T352" s="219">
        <f>SUM(T353:T355)</f>
        <v>0</v>
      </c>
      <c r="U352" s="220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1" t="s">
        <v>150</v>
      </c>
      <c r="AT352" s="222" t="s">
        <v>78</v>
      </c>
      <c r="AU352" s="222" t="s">
        <v>86</v>
      </c>
      <c r="AY352" s="221" t="s">
        <v>151</v>
      </c>
      <c r="BK352" s="223">
        <f>SUM(BK353:BK355)</f>
        <v>0</v>
      </c>
    </row>
    <row r="353" s="2" customFormat="1" ht="16.5" customHeight="1">
      <c r="A353" s="39"/>
      <c r="B353" s="40"/>
      <c r="C353" s="226" t="s">
        <v>688</v>
      </c>
      <c r="D353" s="226" t="s">
        <v>154</v>
      </c>
      <c r="E353" s="227" t="s">
        <v>1505</v>
      </c>
      <c r="F353" s="228" t="s">
        <v>1506</v>
      </c>
      <c r="G353" s="229" t="s">
        <v>157</v>
      </c>
      <c r="H353" s="230">
        <v>1</v>
      </c>
      <c r="I353" s="231"/>
      <c r="J353" s="232">
        <f>ROUND(I353*H353,2)</f>
        <v>0</v>
      </c>
      <c r="K353" s="228" t="s">
        <v>1</v>
      </c>
      <c r="L353" s="45"/>
      <c r="M353" s="233" t="s">
        <v>1</v>
      </c>
      <c r="N353" s="234" t="s">
        <v>44</v>
      </c>
      <c r="O353" s="92"/>
      <c r="P353" s="235">
        <f>O353*H353</f>
        <v>0</v>
      </c>
      <c r="Q353" s="235">
        <v>0</v>
      </c>
      <c r="R353" s="235">
        <f>Q353*H353</f>
        <v>0</v>
      </c>
      <c r="S353" s="235">
        <v>0</v>
      </c>
      <c r="T353" s="235">
        <f>S353*H353</f>
        <v>0</v>
      </c>
      <c r="U353" s="236" t="s">
        <v>1</v>
      </c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7" t="s">
        <v>158</v>
      </c>
      <c r="AT353" s="237" t="s">
        <v>154</v>
      </c>
      <c r="AU353" s="237" t="s">
        <v>88</v>
      </c>
      <c r="AY353" s="18" t="s">
        <v>151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8" t="s">
        <v>86</v>
      </c>
      <c r="BK353" s="238">
        <f>ROUND(I353*H353,2)</f>
        <v>0</v>
      </c>
      <c r="BL353" s="18" t="s">
        <v>158</v>
      </c>
      <c r="BM353" s="237" t="s">
        <v>1629</v>
      </c>
    </row>
    <row r="354" s="2" customFormat="1">
      <c r="A354" s="39"/>
      <c r="B354" s="40"/>
      <c r="C354" s="41"/>
      <c r="D354" s="239" t="s">
        <v>160</v>
      </c>
      <c r="E354" s="41"/>
      <c r="F354" s="240" t="s">
        <v>1506</v>
      </c>
      <c r="G354" s="41"/>
      <c r="H354" s="41"/>
      <c r="I354" s="241"/>
      <c r="J354" s="41"/>
      <c r="K354" s="41"/>
      <c r="L354" s="45"/>
      <c r="M354" s="242"/>
      <c r="N354" s="243"/>
      <c r="O354" s="92"/>
      <c r="P354" s="92"/>
      <c r="Q354" s="92"/>
      <c r="R354" s="92"/>
      <c r="S354" s="92"/>
      <c r="T354" s="92"/>
      <c r="U354" s="93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160</v>
      </c>
      <c r="AU354" s="18" t="s">
        <v>88</v>
      </c>
    </row>
    <row r="355" s="2" customFormat="1">
      <c r="A355" s="39"/>
      <c r="B355" s="40"/>
      <c r="C355" s="41"/>
      <c r="D355" s="239" t="s">
        <v>231</v>
      </c>
      <c r="E355" s="41"/>
      <c r="F355" s="270" t="s">
        <v>1630</v>
      </c>
      <c r="G355" s="41"/>
      <c r="H355" s="41"/>
      <c r="I355" s="241"/>
      <c r="J355" s="41"/>
      <c r="K355" s="41"/>
      <c r="L355" s="45"/>
      <c r="M355" s="303"/>
      <c r="N355" s="304"/>
      <c r="O355" s="305"/>
      <c r="P355" s="305"/>
      <c r="Q355" s="305"/>
      <c r="R355" s="305"/>
      <c r="S355" s="305"/>
      <c r="T355" s="305"/>
      <c r="U355" s="306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231</v>
      </c>
      <c r="AU355" s="18" t="s">
        <v>88</v>
      </c>
    </row>
    <row r="356" s="2" customFormat="1" ht="6.96" customHeight="1">
      <c r="A356" s="39"/>
      <c r="B356" s="67"/>
      <c r="C356" s="68"/>
      <c r="D356" s="68"/>
      <c r="E356" s="68"/>
      <c r="F356" s="68"/>
      <c r="G356" s="68"/>
      <c r="H356" s="68"/>
      <c r="I356" s="68"/>
      <c r="J356" s="68"/>
      <c r="K356" s="68"/>
      <c r="L356" s="45"/>
      <c r="M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</row>
  </sheetData>
  <sheetProtection sheet="1" autoFilter="0" formatColumns="0" formatRows="0" objects="1" scenarios="1" spinCount="100000" saltValue="x9iee3TYrqeFASb9ZAtE6lh2ewzsH7UeoyAx6/HJhbLrLVMKVpJlrbq7+oErEijNtYTZqIKhk3ETeifiPj8BxQ==" hashValue="5gCUxkuGQ9bQJ4GbY/y2kDPPwvuhOL3EP1jX5H9dPL2qGWSRmb0+w4b3B//WXfXmo/HiFDU987Fqhddx0tpPAw==" algorithmName="SHA-512" password="CC35"/>
  <autoFilter ref="C131:K3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1631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19</v>
      </c>
      <c r="E11" s="39"/>
      <c r="F11" s="142" t="s">
        <v>1</v>
      </c>
      <c r="G11" s="39"/>
      <c r="H11" s="39"/>
      <c r="I11" s="151" t="s">
        <v>20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21</v>
      </c>
      <c r="E12" s="39"/>
      <c r="F12" s="142" t="s">
        <v>22</v>
      </c>
      <c r="G12" s="39"/>
      <c r="H12" s="39"/>
      <c r="I12" s="151" t="s">
        <v>23</v>
      </c>
      <c r="J12" s="154" t="str">
        <f>'Rekapitulace stavby'!AN8</f>
        <v>20. 6. 2024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25</v>
      </c>
      <c r="E14" s="39"/>
      <c r="F14" s="39"/>
      <c r="G14" s="39"/>
      <c r="H14" s="39"/>
      <c r="I14" s="151" t="s">
        <v>26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26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36</v>
      </c>
      <c r="E23" s="39"/>
      <c r="F23" s="39"/>
      <c r="G23" s="39"/>
      <c r="H23" s="39"/>
      <c r="I23" s="151" t="s">
        <v>26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37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39</v>
      </c>
      <c r="E30" s="39"/>
      <c r="F30" s="39"/>
      <c r="G30" s="39"/>
      <c r="H30" s="39"/>
      <c r="I30" s="39"/>
      <c r="J30" s="161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41</v>
      </c>
      <c r="G32" s="39"/>
      <c r="H32" s="39"/>
      <c r="I32" s="162" t="s">
        <v>40</v>
      </c>
      <c r="J32" s="162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43</v>
      </c>
      <c r="E33" s="151" t="s">
        <v>44</v>
      </c>
      <c r="F33" s="164">
        <f>ROUND((SUM(BE118:BE126)),  2)</f>
        <v>0</v>
      </c>
      <c r="G33" s="39"/>
      <c r="H33" s="39"/>
      <c r="I33" s="165">
        <v>0.20999999999999999</v>
      </c>
      <c r="J33" s="164">
        <f>ROUND(((SUM(BE118:BE126))*I33),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45</v>
      </c>
      <c r="F34" s="164">
        <f>ROUND((SUM(BF118:BF126)),  2)</f>
        <v>0</v>
      </c>
      <c r="G34" s="39"/>
      <c r="H34" s="39"/>
      <c r="I34" s="165">
        <v>0.12</v>
      </c>
      <c r="J34" s="164">
        <f>ROUND(((SUM(BF118:BF126))*I34),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46</v>
      </c>
      <c r="F35" s="164">
        <f>ROUND((SUM(BG118:BG126)),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47</v>
      </c>
      <c r="F36" s="164">
        <f>ROUND((SUM(BH118:BH126)),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ROUND((SUM(BI118:BI126)),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801 - Kácení - NEUZNATELNÉ NÁKLADY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Česká Třebová </v>
      </c>
      <c r="G89" s="41"/>
      <c r="H89" s="41"/>
      <c r="I89" s="33" t="s">
        <v>23</v>
      </c>
      <c r="J89" s="80" t="str">
        <f>IF(J12="","",J12)</f>
        <v>20. 6. 2024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Česká Třebová, Staré náměstí 78</v>
      </c>
      <c r="G91" s="41"/>
      <c r="H91" s="41"/>
      <c r="I91" s="33" t="s">
        <v>31</v>
      </c>
      <c r="J91" s="37" t="str">
        <f>E21</f>
        <v>PRODIN a.s., K Vápence 2745, 530 02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Ing. Ondřej Ťupa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127</v>
      </c>
      <c r="D94" s="186"/>
      <c r="E94" s="186"/>
      <c r="F94" s="186"/>
      <c r="G94" s="186"/>
      <c r="H94" s="186"/>
      <c r="I94" s="186"/>
      <c r="J94" s="187" t="s">
        <v>128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129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9"/>
      <c r="C97" s="190"/>
      <c r="D97" s="191" t="s">
        <v>212</v>
      </c>
      <c r="E97" s="192"/>
      <c r="F97" s="192"/>
      <c r="G97" s="192"/>
      <c r="H97" s="192"/>
      <c r="I97" s="192"/>
      <c r="J97" s="193">
        <f>J119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213</v>
      </c>
      <c r="E98" s="197"/>
      <c r="F98" s="197"/>
      <c r="G98" s="197"/>
      <c r="H98" s="197"/>
      <c r="I98" s="197"/>
      <c r="J98" s="198">
        <f>J120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134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4" t="str">
        <f>E7</f>
        <v>Oprava chodníků, Kubelkova ul. v České Třebové - etapa 2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 xml:space="preserve">SO 801 - Kácení - NEUZNATELNÉ NÁKLADY 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21</v>
      </c>
      <c r="D112" s="41"/>
      <c r="E112" s="41"/>
      <c r="F112" s="28" t="str">
        <f>F12</f>
        <v xml:space="preserve">Česká Třebová </v>
      </c>
      <c r="G112" s="41"/>
      <c r="H112" s="41"/>
      <c r="I112" s="33" t="s">
        <v>23</v>
      </c>
      <c r="J112" s="80" t="str">
        <f>IF(J12="","",J12)</f>
        <v>20. 6. 2024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25</v>
      </c>
      <c r="D114" s="41"/>
      <c r="E114" s="41"/>
      <c r="F114" s="28" t="str">
        <f>E15</f>
        <v>Město Česká Třebová, Staré náměstí 78</v>
      </c>
      <c r="G114" s="41"/>
      <c r="H114" s="41"/>
      <c r="I114" s="33" t="s">
        <v>31</v>
      </c>
      <c r="J114" s="37" t="str">
        <f>E21</f>
        <v>PRODIN a.s., K Vápence 2745, 530 02 Pardubice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29</v>
      </c>
      <c r="D115" s="41"/>
      <c r="E115" s="41"/>
      <c r="F115" s="28" t="str">
        <f>IF(E18="","",E18)</f>
        <v>Vyplň údaj</v>
      </c>
      <c r="G115" s="41"/>
      <c r="H115" s="41"/>
      <c r="I115" s="33" t="s">
        <v>36</v>
      </c>
      <c r="J115" s="37" t="str">
        <f>E24</f>
        <v xml:space="preserve">Ing. Ondřej Ťupa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0"/>
      <c r="B117" s="201"/>
      <c r="C117" s="202" t="s">
        <v>135</v>
      </c>
      <c r="D117" s="203" t="s">
        <v>64</v>
      </c>
      <c r="E117" s="203" t="s">
        <v>60</v>
      </c>
      <c r="F117" s="203" t="s">
        <v>61</v>
      </c>
      <c r="G117" s="203" t="s">
        <v>136</v>
      </c>
      <c r="H117" s="203" t="s">
        <v>137</v>
      </c>
      <c r="I117" s="203" t="s">
        <v>138</v>
      </c>
      <c r="J117" s="203" t="s">
        <v>128</v>
      </c>
      <c r="K117" s="204" t="s">
        <v>139</v>
      </c>
      <c r="L117" s="205"/>
      <c r="M117" s="101" t="s">
        <v>1</v>
      </c>
      <c r="N117" s="102" t="s">
        <v>43</v>
      </c>
      <c r="O117" s="102" t="s">
        <v>140</v>
      </c>
      <c r="P117" s="102" t="s">
        <v>141</v>
      </c>
      <c r="Q117" s="102" t="s">
        <v>142</v>
      </c>
      <c r="R117" s="102" t="s">
        <v>143</v>
      </c>
      <c r="S117" s="102" t="s">
        <v>144</v>
      </c>
      <c r="T117" s="102" t="s">
        <v>145</v>
      </c>
      <c r="U117" s="103" t="s">
        <v>146</v>
      </c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</row>
    <row r="118" s="2" customFormat="1" ht="22.8" customHeight="1">
      <c r="A118" s="39"/>
      <c r="B118" s="40"/>
      <c r="C118" s="108" t="s">
        <v>147</v>
      </c>
      <c r="D118" s="41"/>
      <c r="E118" s="41"/>
      <c r="F118" s="41"/>
      <c r="G118" s="41"/>
      <c r="H118" s="41"/>
      <c r="I118" s="41"/>
      <c r="J118" s="206">
        <f>BK118</f>
        <v>0</v>
      </c>
      <c r="K118" s="41"/>
      <c r="L118" s="45"/>
      <c r="M118" s="104"/>
      <c r="N118" s="207"/>
      <c r="O118" s="105"/>
      <c r="P118" s="208">
        <f>P119</f>
        <v>0</v>
      </c>
      <c r="Q118" s="105"/>
      <c r="R118" s="208">
        <f>R119</f>
        <v>0</v>
      </c>
      <c r="S118" s="105"/>
      <c r="T118" s="208">
        <f>T119</f>
        <v>0</v>
      </c>
      <c r="U118" s="106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78</v>
      </c>
      <c r="AU118" s="18" t="s">
        <v>130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78</v>
      </c>
      <c r="E119" s="213" t="s">
        <v>221</v>
      </c>
      <c r="F119" s="213" t="s">
        <v>222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19">
        <f>T120</f>
        <v>0</v>
      </c>
      <c r="U119" s="220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86</v>
      </c>
      <c r="AT119" s="222" t="s">
        <v>78</v>
      </c>
      <c r="AU119" s="222" t="s">
        <v>79</v>
      </c>
      <c r="AY119" s="221" t="s">
        <v>151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78</v>
      </c>
      <c r="E120" s="224" t="s">
        <v>86</v>
      </c>
      <c r="F120" s="224" t="s">
        <v>223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SUM(P121:P126)</f>
        <v>0</v>
      </c>
      <c r="Q120" s="218"/>
      <c r="R120" s="219">
        <f>SUM(R121:R126)</f>
        <v>0</v>
      </c>
      <c r="S120" s="218"/>
      <c r="T120" s="219">
        <f>SUM(T121:T126)</f>
        <v>0</v>
      </c>
      <c r="U120" s="220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86</v>
      </c>
      <c r="AT120" s="222" t="s">
        <v>78</v>
      </c>
      <c r="AU120" s="222" t="s">
        <v>86</v>
      </c>
      <c r="AY120" s="221" t="s">
        <v>151</v>
      </c>
      <c r="BK120" s="223">
        <f>SUM(BK121:BK126)</f>
        <v>0</v>
      </c>
    </row>
    <row r="121" s="2" customFormat="1" ht="24.15" customHeight="1">
      <c r="A121" s="39"/>
      <c r="B121" s="40"/>
      <c r="C121" s="226" t="s">
        <v>86</v>
      </c>
      <c r="D121" s="226" t="s">
        <v>154</v>
      </c>
      <c r="E121" s="227" t="s">
        <v>1632</v>
      </c>
      <c r="F121" s="228" t="s">
        <v>1633</v>
      </c>
      <c r="G121" s="229" t="s">
        <v>186</v>
      </c>
      <c r="H121" s="230">
        <v>13</v>
      </c>
      <c r="I121" s="231"/>
      <c r="J121" s="232">
        <f>ROUND(I121*H121,2)</f>
        <v>0</v>
      </c>
      <c r="K121" s="228" t="s">
        <v>1</v>
      </c>
      <c r="L121" s="45"/>
      <c r="M121" s="233" t="s">
        <v>1</v>
      </c>
      <c r="N121" s="234" t="s">
        <v>44</v>
      </c>
      <c r="O121" s="92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5">
        <f>S121*H121</f>
        <v>0</v>
      </c>
      <c r="U121" s="236" t="s">
        <v>1</v>
      </c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7" t="s">
        <v>172</v>
      </c>
      <c r="AT121" s="237" t="s">
        <v>154</v>
      </c>
      <c r="AU121" s="237" t="s">
        <v>88</v>
      </c>
      <c r="AY121" s="18" t="s">
        <v>151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8" t="s">
        <v>86</v>
      </c>
      <c r="BK121" s="238">
        <f>ROUND(I121*H121,2)</f>
        <v>0</v>
      </c>
      <c r="BL121" s="18" t="s">
        <v>172</v>
      </c>
      <c r="BM121" s="237" t="s">
        <v>1634</v>
      </c>
    </row>
    <row r="122" s="2" customFormat="1">
      <c r="A122" s="39"/>
      <c r="B122" s="40"/>
      <c r="C122" s="41"/>
      <c r="D122" s="239" t="s">
        <v>160</v>
      </c>
      <c r="E122" s="41"/>
      <c r="F122" s="240" t="s">
        <v>1633</v>
      </c>
      <c r="G122" s="41"/>
      <c r="H122" s="41"/>
      <c r="I122" s="241"/>
      <c r="J122" s="41"/>
      <c r="K122" s="41"/>
      <c r="L122" s="45"/>
      <c r="M122" s="242"/>
      <c r="N122" s="243"/>
      <c r="O122" s="92"/>
      <c r="P122" s="92"/>
      <c r="Q122" s="92"/>
      <c r="R122" s="92"/>
      <c r="S122" s="92"/>
      <c r="T122" s="92"/>
      <c r="U122" s="93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160</v>
      </c>
      <c r="AU122" s="18" t="s">
        <v>88</v>
      </c>
    </row>
    <row r="123" s="14" customFormat="1">
      <c r="A123" s="14"/>
      <c r="B123" s="255"/>
      <c r="C123" s="256"/>
      <c r="D123" s="239" t="s">
        <v>161</v>
      </c>
      <c r="E123" s="257" t="s">
        <v>1</v>
      </c>
      <c r="F123" s="258" t="s">
        <v>1635</v>
      </c>
      <c r="G123" s="256"/>
      <c r="H123" s="257" t="s">
        <v>1</v>
      </c>
      <c r="I123" s="259"/>
      <c r="J123" s="256"/>
      <c r="K123" s="256"/>
      <c r="L123" s="260"/>
      <c r="M123" s="261"/>
      <c r="N123" s="262"/>
      <c r="O123" s="262"/>
      <c r="P123" s="262"/>
      <c r="Q123" s="262"/>
      <c r="R123" s="262"/>
      <c r="S123" s="262"/>
      <c r="T123" s="262"/>
      <c r="U123" s="263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4" t="s">
        <v>161</v>
      </c>
      <c r="AU123" s="264" t="s">
        <v>88</v>
      </c>
      <c r="AV123" s="14" t="s">
        <v>86</v>
      </c>
      <c r="AW123" s="14" t="s">
        <v>35</v>
      </c>
      <c r="AX123" s="14" t="s">
        <v>79</v>
      </c>
      <c r="AY123" s="264" t="s">
        <v>151</v>
      </c>
    </row>
    <row r="124" s="13" customFormat="1">
      <c r="A124" s="13"/>
      <c r="B124" s="244"/>
      <c r="C124" s="245"/>
      <c r="D124" s="239" t="s">
        <v>161</v>
      </c>
      <c r="E124" s="246" t="s">
        <v>1</v>
      </c>
      <c r="F124" s="247" t="s">
        <v>1636</v>
      </c>
      <c r="G124" s="245"/>
      <c r="H124" s="248">
        <v>12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2"/>
      <c r="U124" s="25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4" t="s">
        <v>161</v>
      </c>
      <c r="AU124" s="254" t="s">
        <v>88</v>
      </c>
      <c r="AV124" s="13" t="s">
        <v>88</v>
      </c>
      <c r="AW124" s="13" t="s">
        <v>35</v>
      </c>
      <c r="AX124" s="13" t="s">
        <v>79</v>
      </c>
      <c r="AY124" s="254" t="s">
        <v>151</v>
      </c>
    </row>
    <row r="125" s="13" customFormat="1">
      <c r="A125" s="13"/>
      <c r="B125" s="244"/>
      <c r="C125" s="245"/>
      <c r="D125" s="239" t="s">
        <v>161</v>
      </c>
      <c r="E125" s="246" t="s">
        <v>1</v>
      </c>
      <c r="F125" s="247" t="s">
        <v>1637</v>
      </c>
      <c r="G125" s="245"/>
      <c r="H125" s="248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2"/>
      <c r="U125" s="25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4" t="s">
        <v>161</v>
      </c>
      <c r="AU125" s="254" t="s">
        <v>88</v>
      </c>
      <c r="AV125" s="13" t="s">
        <v>88</v>
      </c>
      <c r="AW125" s="13" t="s">
        <v>35</v>
      </c>
      <c r="AX125" s="13" t="s">
        <v>79</v>
      </c>
      <c r="AY125" s="254" t="s">
        <v>151</v>
      </c>
    </row>
    <row r="126" s="15" customFormat="1">
      <c r="A126" s="15"/>
      <c r="B126" s="271"/>
      <c r="C126" s="272"/>
      <c r="D126" s="239" t="s">
        <v>161</v>
      </c>
      <c r="E126" s="273" t="s">
        <v>1</v>
      </c>
      <c r="F126" s="274" t="s">
        <v>236</v>
      </c>
      <c r="G126" s="272"/>
      <c r="H126" s="275">
        <v>13</v>
      </c>
      <c r="I126" s="276"/>
      <c r="J126" s="272"/>
      <c r="K126" s="272"/>
      <c r="L126" s="277"/>
      <c r="M126" s="307"/>
      <c r="N126" s="308"/>
      <c r="O126" s="308"/>
      <c r="P126" s="308"/>
      <c r="Q126" s="308"/>
      <c r="R126" s="308"/>
      <c r="S126" s="308"/>
      <c r="T126" s="308"/>
      <c r="U126" s="309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1" t="s">
        <v>161</v>
      </c>
      <c r="AU126" s="281" t="s">
        <v>88</v>
      </c>
      <c r="AV126" s="15" t="s">
        <v>172</v>
      </c>
      <c r="AW126" s="15" t="s">
        <v>35</v>
      </c>
      <c r="AX126" s="15" t="s">
        <v>86</v>
      </c>
      <c r="AY126" s="281" t="s">
        <v>151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h7KZhot1V+++EE03iEZRw8Zu+sAIKRpC11LefTA7ebSQ6fUjppjqd50zP+uM+uHaHabcQ3tk7Dyy3FEoCbHBHQ==" hashValue="Na7zTQKNP2zdDspaKJ42AtleUFqAgXwpXFOPYdK+/6EbHrSK/FzAqWvsXSSNr7BY85sqS8LQkC777WZPw4n3+g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121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17</v>
      </c>
      <c r="L6" s="21"/>
    </row>
    <row r="7" s="1" customFormat="1" ht="16.5" customHeight="1">
      <c r="B7" s="21"/>
      <c r="E7" s="152" t="str">
        <f>'Rekapitulace stavby'!K6</f>
        <v>Oprava chodníků, Kubelkova ul. v České Třebové - etapa 2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1638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19</v>
      </c>
      <c r="E11" s="39"/>
      <c r="F11" s="142" t="s">
        <v>1</v>
      </c>
      <c r="G11" s="39"/>
      <c r="H11" s="39"/>
      <c r="I11" s="151" t="s">
        <v>20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21</v>
      </c>
      <c r="E12" s="39"/>
      <c r="F12" s="142" t="s">
        <v>22</v>
      </c>
      <c r="G12" s="39"/>
      <c r="H12" s="39"/>
      <c r="I12" s="151" t="s">
        <v>23</v>
      </c>
      <c r="J12" s="154" t="str">
        <f>'Rekapitulace stavby'!AN8</f>
        <v>20. 6. 2024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25</v>
      </c>
      <c r="E14" s="39"/>
      <c r="F14" s="39"/>
      <c r="G14" s="39"/>
      <c r="H14" s="39"/>
      <c r="I14" s="151" t="s">
        <v>26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26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36</v>
      </c>
      <c r="E23" s="39"/>
      <c r="F23" s="39"/>
      <c r="G23" s="39"/>
      <c r="H23" s="39"/>
      <c r="I23" s="151" t="s">
        <v>26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37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39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41</v>
      </c>
      <c r="G32" s="39"/>
      <c r="H32" s="39"/>
      <c r="I32" s="162" t="s">
        <v>40</v>
      </c>
      <c r="J32" s="162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43</v>
      </c>
      <c r="E33" s="151" t="s">
        <v>44</v>
      </c>
      <c r="F33" s="164">
        <f>ROUND((SUM(BE121:BE215)),  2)</f>
        <v>0</v>
      </c>
      <c r="G33" s="39"/>
      <c r="H33" s="39"/>
      <c r="I33" s="165">
        <v>0.20999999999999999</v>
      </c>
      <c r="J33" s="164">
        <f>ROUND(((SUM(BE121:BE215))*I33),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45</v>
      </c>
      <c r="F34" s="164">
        <f>ROUND((SUM(BF121:BF215)),  2)</f>
        <v>0</v>
      </c>
      <c r="G34" s="39"/>
      <c r="H34" s="39"/>
      <c r="I34" s="165">
        <v>0.12</v>
      </c>
      <c r="J34" s="164">
        <f>ROUND(((SUM(BF121:BF215))*I34),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46</v>
      </c>
      <c r="F35" s="164">
        <f>ROUND((SUM(BG121:BG215)),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47</v>
      </c>
      <c r="F36" s="164">
        <f>ROUND((SUM(BH121:BH215)),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ROUND((SUM(BI121:BI215)),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Oprava chodníků, Kubelkova ul. v České Třebové - etapa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802 - Náhradní výsadba  - NEUZNATELNÉ NÁKLADY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Česká Třebová </v>
      </c>
      <c r="G89" s="41"/>
      <c r="H89" s="41"/>
      <c r="I89" s="33" t="s">
        <v>23</v>
      </c>
      <c r="J89" s="80" t="str">
        <f>IF(J12="","",J12)</f>
        <v>20. 6. 2024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Česká Třebová, Staré náměstí 78</v>
      </c>
      <c r="G91" s="41"/>
      <c r="H91" s="41"/>
      <c r="I91" s="33" t="s">
        <v>31</v>
      </c>
      <c r="J91" s="37" t="str">
        <f>E21</f>
        <v>PRODIN a.s., K Vápence 2745, 530 02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Ing. Ondřej Ťupa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127</v>
      </c>
      <c r="D94" s="186"/>
      <c r="E94" s="186"/>
      <c r="F94" s="186"/>
      <c r="G94" s="186"/>
      <c r="H94" s="186"/>
      <c r="I94" s="186"/>
      <c r="J94" s="187" t="s">
        <v>128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9"/>
      <c r="C97" s="190"/>
      <c r="D97" s="191" t="s">
        <v>212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1639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1640</v>
      </c>
      <c r="E99" s="197"/>
      <c r="F99" s="197"/>
      <c r="G99" s="197"/>
      <c r="H99" s="197"/>
      <c r="I99" s="197"/>
      <c r="J99" s="198">
        <f>J128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1641</v>
      </c>
      <c r="E100" s="197"/>
      <c r="F100" s="197"/>
      <c r="G100" s="197"/>
      <c r="H100" s="197"/>
      <c r="I100" s="197"/>
      <c r="J100" s="198">
        <f>J157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1642</v>
      </c>
      <c r="E101" s="197"/>
      <c r="F101" s="197"/>
      <c r="G101" s="197"/>
      <c r="H101" s="197"/>
      <c r="I101" s="197"/>
      <c r="J101" s="198">
        <f>J176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Oprava chodníků, Kubelkova ul. v České Třebové - etapa 2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SO 802 - Náhradní výsadba  - NEUZNATELNÉ NÁKLADY 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 xml:space="preserve">Česká Třebová </v>
      </c>
      <c r="G115" s="41"/>
      <c r="H115" s="41"/>
      <c r="I115" s="33" t="s">
        <v>23</v>
      </c>
      <c r="J115" s="80" t="str">
        <f>IF(J12="","",J12)</f>
        <v>20. 6. 2024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25</v>
      </c>
      <c r="D117" s="41"/>
      <c r="E117" s="41"/>
      <c r="F117" s="28" t="str">
        <f>E15</f>
        <v>Město Česká Třebová, Staré náměstí 78</v>
      </c>
      <c r="G117" s="41"/>
      <c r="H117" s="41"/>
      <c r="I117" s="33" t="s">
        <v>31</v>
      </c>
      <c r="J117" s="37" t="str">
        <f>E21</f>
        <v>PRODIN a.s., K Vápence 2745, 530 02 Pardubice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36</v>
      </c>
      <c r="J118" s="37" t="str">
        <f>E24</f>
        <v xml:space="preserve">Ing. Ondřej Ťupa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135</v>
      </c>
      <c r="D120" s="203" t="s">
        <v>64</v>
      </c>
      <c r="E120" s="203" t="s">
        <v>60</v>
      </c>
      <c r="F120" s="203" t="s">
        <v>61</v>
      </c>
      <c r="G120" s="203" t="s">
        <v>136</v>
      </c>
      <c r="H120" s="203" t="s">
        <v>137</v>
      </c>
      <c r="I120" s="203" t="s">
        <v>138</v>
      </c>
      <c r="J120" s="203" t="s">
        <v>128</v>
      </c>
      <c r="K120" s="204" t="s">
        <v>139</v>
      </c>
      <c r="L120" s="205"/>
      <c r="M120" s="101" t="s">
        <v>1</v>
      </c>
      <c r="N120" s="102" t="s">
        <v>43</v>
      </c>
      <c r="O120" s="102" t="s">
        <v>140</v>
      </c>
      <c r="P120" s="102" t="s">
        <v>141</v>
      </c>
      <c r="Q120" s="102" t="s">
        <v>142</v>
      </c>
      <c r="R120" s="102" t="s">
        <v>143</v>
      </c>
      <c r="S120" s="102" t="s">
        <v>144</v>
      </c>
      <c r="T120" s="102" t="s">
        <v>145</v>
      </c>
      <c r="U120" s="103" t="s">
        <v>146</v>
      </c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147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0</v>
      </c>
      <c r="S121" s="105"/>
      <c r="T121" s="208">
        <f>T122</f>
        <v>0</v>
      </c>
      <c r="U121" s="106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78</v>
      </c>
      <c r="AU121" s="18" t="s">
        <v>130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78</v>
      </c>
      <c r="E122" s="213" t="s">
        <v>221</v>
      </c>
      <c r="F122" s="213" t="s">
        <v>222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P123+P128+P157+P176</f>
        <v>0</v>
      </c>
      <c r="Q122" s="218"/>
      <c r="R122" s="219">
        <f>R123+R128+R157+R176</f>
        <v>0</v>
      </c>
      <c r="S122" s="218"/>
      <c r="T122" s="219">
        <f>T123+T128+T157+T176</f>
        <v>0</v>
      </c>
      <c r="U122" s="220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86</v>
      </c>
      <c r="AT122" s="222" t="s">
        <v>78</v>
      </c>
      <c r="AU122" s="222" t="s">
        <v>79</v>
      </c>
      <c r="AY122" s="221" t="s">
        <v>151</v>
      </c>
      <c r="BK122" s="223">
        <f>BK123+BK128+BK157+BK176</f>
        <v>0</v>
      </c>
    </row>
    <row r="123" s="12" customFormat="1" ht="22.8" customHeight="1">
      <c r="A123" s="12"/>
      <c r="B123" s="210"/>
      <c r="C123" s="211"/>
      <c r="D123" s="212" t="s">
        <v>78</v>
      </c>
      <c r="E123" s="224" t="s">
        <v>1643</v>
      </c>
      <c r="F123" s="224" t="s">
        <v>1644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SUM(P124:P127)</f>
        <v>0</v>
      </c>
      <c r="Q123" s="218"/>
      <c r="R123" s="219">
        <f>SUM(R124:R127)</f>
        <v>0</v>
      </c>
      <c r="S123" s="218"/>
      <c r="T123" s="219">
        <f>SUM(T124:T127)</f>
        <v>0</v>
      </c>
      <c r="U123" s="220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86</v>
      </c>
      <c r="AT123" s="222" t="s">
        <v>78</v>
      </c>
      <c r="AU123" s="222" t="s">
        <v>86</v>
      </c>
      <c r="AY123" s="221" t="s">
        <v>151</v>
      </c>
      <c r="BK123" s="223">
        <f>SUM(BK124:BK127)</f>
        <v>0</v>
      </c>
    </row>
    <row r="124" s="2" customFormat="1" ht="16.5" customHeight="1">
      <c r="A124" s="39"/>
      <c r="B124" s="40"/>
      <c r="C124" s="226" t="s">
        <v>86</v>
      </c>
      <c r="D124" s="226" t="s">
        <v>154</v>
      </c>
      <c r="E124" s="227" t="s">
        <v>1645</v>
      </c>
      <c r="F124" s="228" t="s">
        <v>1646</v>
      </c>
      <c r="G124" s="229" t="s">
        <v>1647</v>
      </c>
      <c r="H124" s="230">
        <v>1</v>
      </c>
      <c r="I124" s="231"/>
      <c r="J124" s="232">
        <f>ROUND(I124*H124,2)</f>
        <v>0</v>
      </c>
      <c r="K124" s="228" t="s">
        <v>1</v>
      </c>
      <c r="L124" s="45"/>
      <c r="M124" s="233" t="s">
        <v>1</v>
      </c>
      <c r="N124" s="234" t="s">
        <v>44</v>
      </c>
      <c r="O124" s="92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5">
        <f>S124*H124</f>
        <v>0</v>
      </c>
      <c r="U124" s="236" t="s">
        <v>1</v>
      </c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7" t="s">
        <v>172</v>
      </c>
      <c r="AT124" s="237" t="s">
        <v>154</v>
      </c>
      <c r="AU124" s="237" t="s">
        <v>88</v>
      </c>
      <c r="AY124" s="18" t="s">
        <v>151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8" t="s">
        <v>86</v>
      </c>
      <c r="BK124" s="238">
        <f>ROUND(I124*H124,2)</f>
        <v>0</v>
      </c>
      <c r="BL124" s="18" t="s">
        <v>172</v>
      </c>
      <c r="BM124" s="237" t="s">
        <v>1648</v>
      </c>
    </row>
    <row r="125" s="2" customFormat="1">
      <c r="A125" s="39"/>
      <c r="B125" s="40"/>
      <c r="C125" s="41"/>
      <c r="D125" s="239" t="s">
        <v>160</v>
      </c>
      <c r="E125" s="41"/>
      <c r="F125" s="240" t="s">
        <v>1646</v>
      </c>
      <c r="G125" s="41"/>
      <c r="H125" s="41"/>
      <c r="I125" s="241"/>
      <c r="J125" s="41"/>
      <c r="K125" s="41"/>
      <c r="L125" s="45"/>
      <c r="M125" s="242"/>
      <c r="N125" s="243"/>
      <c r="O125" s="92"/>
      <c r="P125" s="92"/>
      <c r="Q125" s="92"/>
      <c r="R125" s="92"/>
      <c r="S125" s="92"/>
      <c r="T125" s="92"/>
      <c r="U125" s="93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160</v>
      </c>
      <c r="AU125" s="18" t="s">
        <v>88</v>
      </c>
    </row>
    <row r="126" s="2" customFormat="1" ht="16.5" customHeight="1">
      <c r="A126" s="39"/>
      <c r="B126" s="40"/>
      <c r="C126" s="226" t="s">
        <v>88</v>
      </c>
      <c r="D126" s="226" t="s">
        <v>154</v>
      </c>
      <c r="E126" s="227" t="s">
        <v>1649</v>
      </c>
      <c r="F126" s="228" t="s">
        <v>1650</v>
      </c>
      <c r="G126" s="229" t="s">
        <v>1647</v>
      </c>
      <c r="H126" s="230">
        <v>1</v>
      </c>
      <c r="I126" s="231"/>
      <c r="J126" s="232">
        <f>ROUND(I126*H126,2)</f>
        <v>0</v>
      </c>
      <c r="K126" s="228" t="s">
        <v>1</v>
      </c>
      <c r="L126" s="45"/>
      <c r="M126" s="233" t="s">
        <v>1</v>
      </c>
      <c r="N126" s="234" t="s">
        <v>44</v>
      </c>
      <c r="O126" s="92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5">
        <f>S126*H126</f>
        <v>0</v>
      </c>
      <c r="U126" s="236" t="s">
        <v>1</v>
      </c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7" t="s">
        <v>172</v>
      </c>
      <c r="AT126" s="237" t="s">
        <v>154</v>
      </c>
      <c r="AU126" s="237" t="s">
        <v>88</v>
      </c>
      <c r="AY126" s="18" t="s">
        <v>151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8" t="s">
        <v>86</v>
      </c>
      <c r="BK126" s="238">
        <f>ROUND(I126*H126,2)</f>
        <v>0</v>
      </c>
      <c r="BL126" s="18" t="s">
        <v>172</v>
      </c>
      <c r="BM126" s="237" t="s">
        <v>1651</v>
      </c>
    </row>
    <row r="127" s="2" customFormat="1">
      <c r="A127" s="39"/>
      <c r="B127" s="40"/>
      <c r="C127" s="41"/>
      <c r="D127" s="239" t="s">
        <v>160</v>
      </c>
      <c r="E127" s="41"/>
      <c r="F127" s="240" t="s">
        <v>1650</v>
      </c>
      <c r="G127" s="41"/>
      <c r="H127" s="41"/>
      <c r="I127" s="241"/>
      <c r="J127" s="41"/>
      <c r="K127" s="41"/>
      <c r="L127" s="45"/>
      <c r="M127" s="242"/>
      <c r="N127" s="243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160</v>
      </c>
      <c r="AU127" s="18" t="s">
        <v>88</v>
      </c>
    </row>
    <row r="128" s="12" customFormat="1" ht="22.8" customHeight="1">
      <c r="A128" s="12"/>
      <c r="B128" s="210"/>
      <c r="C128" s="211"/>
      <c r="D128" s="212" t="s">
        <v>78</v>
      </c>
      <c r="E128" s="224" t="s">
        <v>1652</v>
      </c>
      <c r="F128" s="224" t="s">
        <v>1653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SUM(P129:P156)</f>
        <v>0</v>
      </c>
      <c r="Q128" s="218"/>
      <c r="R128" s="219">
        <f>SUM(R129:R156)</f>
        <v>0</v>
      </c>
      <c r="S128" s="218"/>
      <c r="T128" s="219">
        <f>SUM(T129:T156)</f>
        <v>0</v>
      </c>
      <c r="U128" s="220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86</v>
      </c>
      <c r="AT128" s="222" t="s">
        <v>78</v>
      </c>
      <c r="AU128" s="222" t="s">
        <v>86</v>
      </c>
      <c r="AY128" s="221" t="s">
        <v>151</v>
      </c>
      <c r="BK128" s="223">
        <f>SUM(BK129:BK156)</f>
        <v>0</v>
      </c>
    </row>
    <row r="129" s="2" customFormat="1" ht="16.5" customHeight="1">
      <c r="A129" s="39"/>
      <c r="B129" s="40"/>
      <c r="C129" s="226" t="s">
        <v>167</v>
      </c>
      <c r="D129" s="226" t="s">
        <v>154</v>
      </c>
      <c r="E129" s="227" t="s">
        <v>1654</v>
      </c>
      <c r="F129" s="228" t="s">
        <v>1655</v>
      </c>
      <c r="G129" s="229" t="s">
        <v>1647</v>
      </c>
      <c r="H129" s="230">
        <v>13</v>
      </c>
      <c r="I129" s="231"/>
      <c r="J129" s="232">
        <f>ROUND(I129*H129,2)</f>
        <v>0</v>
      </c>
      <c r="K129" s="228" t="s">
        <v>1</v>
      </c>
      <c r="L129" s="45"/>
      <c r="M129" s="233" t="s">
        <v>1</v>
      </c>
      <c r="N129" s="234" t="s">
        <v>44</v>
      </c>
      <c r="O129" s="92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5">
        <f>S129*H129</f>
        <v>0</v>
      </c>
      <c r="U129" s="236" t="s">
        <v>1</v>
      </c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7" t="s">
        <v>172</v>
      </c>
      <c r="AT129" s="237" t="s">
        <v>154</v>
      </c>
      <c r="AU129" s="237" t="s">
        <v>88</v>
      </c>
      <c r="AY129" s="18" t="s">
        <v>151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8" t="s">
        <v>86</v>
      </c>
      <c r="BK129" s="238">
        <f>ROUND(I129*H129,2)</f>
        <v>0</v>
      </c>
      <c r="BL129" s="18" t="s">
        <v>172</v>
      </c>
      <c r="BM129" s="237" t="s">
        <v>1656</v>
      </c>
    </row>
    <row r="130" s="2" customFormat="1">
      <c r="A130" s="39"/>
      <c r="B130" s="40"/>
      <c r="C130" s="41"/>
      <c r="D130" s="239" t="s">
        <v>160</v>
      </c>
      <c r="E130" s="41"/>
      <c r="F130" s="240" t="s">
        <v>1655</v>
      </c>
      <c r="G130" s="41"/>
      <c r="H130" s="41"/>
      <c r="I130" s="241"/>
      <c r="J130" s="41"/>
      <c r="K130" s="41"/>
      <c r="L130" s="45"/>
      <c r="M130" s="242"/>
      <c r="N130" s="243"/>
      <c r="O130" s="92"/>
      <c r="P130" s="92"/>
      <c r="Q130" s="92"/>
      <c r="R130" s="92"/>
      <c r="S130" s="92"/>
      <c r="T130" s="92"/>
      <c r="U130" s="93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88</v>
      </c>
    </row>
    <row r="131" s="2" customFormat="1" ht="24.15" customHeight="1">
      <c r="A131" s="39"/>
      <c r="B131" s="40"/>
      <c r="C131" s="226" t="s">
        <v>172</v>
      </c>
      <c r="D131" s="226" t="s">
        <v>154</v>
      </c>
      <c r="E131" s="227" t="s">
        <v>1657</v>
      </c>
      <c r="F131" s="228" t="s">
        <v>1658</v>
      </c>
      <c r="G131" s="229" t="s">
        <v>1647</v>
      </c>
      <c r="H131" s="230">
        <v>13</v>
      </c>
      <c r="I131" s="231"/>
      <c r="J131" s="232">
        <f>ROUND(I131*H131,2)</f>
        <v>0</v>
      </c>
      <c r="K131" s="228" t="s">
        <v>1</v>
      </c>
      <c r="L131" s="45"/>
      <c r="M131" s="233" t="s">
        <v>1</v>
      </c>
      <c r="N131" s="234" t="s">
        <v>44</v>
      </c>
      <c r="O131" s="92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5">
        <f>S131*H131</f>
        <v>0</v>
      </c>
      <c r="U131" s="236" t="s">
        <v>1</v>
      </c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7" t="s">
        <v>172</v>
      </c>
      <c r="AT131" s="237" t="s">
        <v>154</v>
      </c>
      <c r="AU131" s="237" t="s">
        <v>88</v>
      </c>
      <c r="AY131" s="18" t="s">
        <v>151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8" t="s">
        <v>86</v>
      </c>
      <c r="BK131" s="238">
        <f>ROUND(I131*H131,2)</f>
        <v>0</v>
      </c>
      <c r="BL131" s="18" t="s">
        <v>172</v>
      </c>
      <c r="BM131" s="237" t="s">
        <v>1659</v>
      </c>
    </row>
    <row r="132" s="2" customFormat="1">
      <c r="A132" s="39"/>
      <c r="B132" s="40"/>
      <c r="C132" s="41"/>
      <c r="D132" s="239" t="s">
        <v>160</v>
      </c>
      <c r="E132" s="41"/>
      <c r="F132" s="240" t="s">
        <v>1658</v>
      </c>
      <c r="G132" s="41"/>
      <c r="H132" s="41"/>
      <c r="I132" s="241"/>
      <c r="J132" s="41"/>
      <c r="K132" s="41"/>
      <c r="L132" s="45"/>
      <c r="M132" s="242"/>
      <c r="N132" s="243"/>
      <c r="O132" s="92"/>
      <c r="P132" s="92"/>
      <c r="Q132" s="92"/>
      <c r="R132" s="92"/>
      <c r="S132" s="92"/>
      <c r="T132" s="92"/>
      <c r="U132" s="93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160</v>
      </c>
      <c r="AU132" s="18" t="s">
        <v>88</v>
      </c>
    </row>
    <row r="133" s="2" customFormat="1" ht="16.5" customHeight="1">
      <c r="A133" s="39"/>
      <c r="B133" s="40"/>
      <c r="C133" s="226" t="s">
        <v>150</v>
      </c>
      <c r="D133" s="226" t="s">
        <v>154</v>
      </c>
      <c r="E133" s="227" t="s">
        <v>1660</v>
      </c>
      <c r="F133" s="228" t="s">
        <v>1661</v>
      </c>
      <c r="G133" s="229" t="s">
        <v>1647</v>
      </c>
      <c r="H133" s="230">
        <v>13</v>
      </c>
      <c r="I133" s="231"/>
      <c r="J133" s="232">
        <f>ROUND(I133*H133,2)</f>
        <v>0</v>
      </c>
      <c r="K133" s="228" t="s">
        <v>1</v>
      </c>
      <c r="L133" s="45"/>
      <c r="M133" s="233" t="s">
        <v>1</v>
      </c>
      <c r="N133" s="234" t="s">
        <v>44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5">
        <f>S133*H133</f>
        <v>0</v>
      </c>
      <c r="U133" s="236" t="s">
        <v>1</v>
      </c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172</v>
      </c>
      <c r="AT133" s="237" t="s">
        <v>154</v>
      </c>
      <c r="AU133" s="237" t="s">
        <v>88</v>
      </c>
      <c r="AY133" s="18" t="s">
        <v>151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86</v>
      </c>
      <c r="BK133" s="238">
        <f>ROUND(I133*H133,2)</f>
        <v>0</v>
      </c>
      <c r="BL133" s="18" t="s">
        <v>172</v>
      </c>
      <c r="BM133" s="237" t="s">
        <v>1662</v>
      </c>
    </row>
    <row r="134" s="2" customFormat="1">
      <c r="A134" s="39"/>
      <c r="B134" s="40"/>
      <c r="C134" s="41"/>
      <c r="D134" s="239" t="s">
        <v>160</v>
      </c>
      <c r="E134" s="41"/>
      <c r="F134" s="240" t="s">
        <v>1661</v>
      </c>
      <c r="G134" s="41"/>
      <c r="H134" s="41"/>
      <c r="I134" s="241"/>
      <c r="J134" s="41"/>
      <c r="K134" s="41"/>
      <c r="L134" s="45"/>
      <c r="M134" s="242"/>
      <c r="N134" s="243"/>
      <c r="O134" s="92"/>
      <c r="P134" s="92"/>
      <c r="Q134" s="92"/>
      <c r="R134" s="92"/>
      <c r="S134" s="92"/>
      <c r="T134" s="92"/>
      <c r="U134" s="93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160</v>
      </c>
      <c r="AU134" s="18" t="s">
        <v>88</v>
      </c>
    </row>
    <row r="135" s="2" customFormat="1" ht="24.15" customHeight="1">
      <c r="A135" s="39"/>
      <c r="B135" s="40"/>
      <c r="C135" s="226" t="s">
        <v>183</v>
      </c>
      <c r="D135" s="226" t="s">
        <v>154</v>
      </c>
      <c r="E135" s="227" t="s">
        <v>1663</v>
      </c>
      <c r="F135" s="228" t="s">
        <v>1664</v>
      </c>
      <c r="G135" s="229" t="s">
        <v>363</v>
      </c>
      <c r="H135" s="230">
        <v>0.002</v>
      </c>
      <c r="I135" s="231"/>
      <c r="J135" s="232">
        <f>ROUND(I135*H135,2)</f>
        <v>0</v>
      </c>
      <c r="K135" s="228" t="s">
        <v>1</v>
      </c>
      <c r="L135" s="45"/>
      <c r="M135" s="233" t="s">
        <v>1</v>
      </c>
      <c r="N135" s="234" t="s">
        <v>44</v>
      </c>
      <c r="O135" s="92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5">
        <f>S135*H135</f>
        <v>0</v>
      </c>
      <c r="U135" s="236" t="s">
        <v>1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7" t="s">
        <v>172</v>
      </c>
      <c r="AT135" s="237" t="s">
        <v>154</v>
      </c>
      <c r="AU135" s="237" t="s">
        <v>88</v>
      </c>
      <c r="AY135" s="18" t="s">
        <v>151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8" t="s">
        <v>86</v>
      </c>
      <c r="BK135" s="238">
        <f>ROUND(I135*H135,2)</f>
        <v>0</v>
      </c>
      <c r="BL135" s="18" t="s">
        <v>172</v>
      </c>
      <c r="BM135" s="237" t="s">
        <v>1665</v>
      </c>
    </row>
    <row r="136" s="2" customFormat="1">
      <c r="A136" s="39"/>
      <c r="B136" s="40"/>
      <c r="C136" s="41"/>
      <c r="D136" s="239" t="s">
        <v>160</v>
      </c>
      <c r="E136" s="41"/>
      <c r="F136" s="240" t="s">
        <v>1664</v>
      </c>
      <c r="G136" s="41"/>
      <c r="H136" s="41"/>
      <c r="I136" s="241"/>
      <c r="J136" s="41"/>
      <c r="K136" s="41"/>
      <c r="L136" s="45"/>
      <c r="M136" s="242"/>
      <c r="N136" s="243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160</v>
      </c>
      <c r="AU136" s="18" t="s">
        <v>88</v>
      </c>
    </row>
    <row r="137" s="2" customFormat="1" ht="24.15" customHeight="1">
      <c r="A137" s="39"/>
      <c r="B137" s="40"/>
      <c r="C137" s="226" t="s">
        <v>279</v>
      </c>
      <c r="D137" s="226" t="s">
        <v>154</v>
      </c>
      <c r="E137" s="227" t="s">
        <v>1666</v>
      </c>
      <c r="F137" s="228" t="s">
        <v>1667</v>
      </c>
      <c r="G137" s="229" t="s">
        <v>1668</v>
      </c>
      <c r="H137" s="230">
        <v>1.95</v>
      </c>
      <c r="I137" s="231"/>
      <c r="J137" s="232">
        <f>ROUND(I137*H137,2)</f>
        <v>0</v>
      </c>
      <c r="K137" s="228" t="s">
        <v>1</v>
      </c>
      <c r="L137" s="45"/>
      <c r="M137" s="233" t="s">
        <v>1</v>
      </c>
      <c r="N137" s="234" t="s">
        <v>44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5">
        <f>S137*H137</f>
        <v>0</v>
      </c>
      <c r="U137" s="236" t="s">
        <v>1</v>
      </c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172</v>
      </c>
      <c r="AT137" s="237" t="s">
        <v>154</v>
      </c>
      <c r="AU137" s="237" t="s">
        <v>88</v>
      </c>
      <c r="AY137" s="18" t="s">
        <v>151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86</v>
      </c>
      <c r="BK137" s="238">
        <f>ROUND(I137*H137,2)</f>
        <v>0</v>
      </c>
      <c r="BL137" s="18" t="s">
        <v>172</v>
      </c>
      <c r="BM137" s="237" t="s">
        <v>1669</v>
      </c>
    </row>
    <row r="138" s="2" customFormat="1">
      <c r="A138" s="39"/>
      <c r="B138" s="40"/>
      <c r="C138" s="41"/>
      <c r="D138" s="239" t="s">
        <v>160</v>
      </c>
      <c r="E138" s="41"/>
      <c r="F138" s="240" t="s">
        <v>1667</v>
      </c>
      <c r="G138" s="41"/>
      <c r="H138" s="41"/>
      <c r="I138" s="241"/>
      <c r="J138" s="41"/>
      <c r="K138" s="41"/>
      <c r="L138" s="45"/>
      <c r="M138" s="242"/>
      <c r="N138" s="243"/>
      <c r="O138" s="92"/>
      <c r="P138" s="92"/>
      <c r="Q138" s="92"/>
      <c r="R138" s="92"/>
      <c r="S138" s="92"/>
      <c r="T138" s="92"/>
      <c r="U138" s="93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160</v>
      </c>
      <c r="AU138" s="18" t="s">
        <v>88</v>
      </c>
    </row>
    <row r="139" s="2" customFormat="1" ht="16.5" customHeight="1">
      <c r="A139" s="39"/>
      <c r="B139" s="40"/>
      <c r="C139" s="226" t="s">
        <v>287</v>
      </c>
      <c r="D139" s="226" t="s">
        <v>154</v>
      </c>
      <c r="E139" s="227" t="s">
        <v>1670</v>
      </c>
      <c r="F139" s="228" t="s">
        <v>1671</v>
      </c>
      <c r="G139" s="229" t="s">
        <v>1647</v>
      </c>
      <c r="H139" s="230">
        <v>13</v>
      </c>
      <c r="I139" s="231"/>
      <c r="J139" s="232">
        <f>ROUND(I139*H139,2)</f>
        <v>0</v>
      </c>
      <c r="K139" s="228" t="s">
        <v>1</v>
      </c>
      <c r="L139" s="45"/>
      <c r="M139" s="233" t="s">
        <v>1</v>
      </c>
      <c r="N139" s="234" t="s">
        <v>44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5">
        <f>S139*H139</f>
        <v>0</v>
      </c>
      <c r="U139" s="23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172</v>
      </c>
      <c r="AT139" s="237" t="s">
        <v>154</v>
      </c>
      <c r="AU139" s="237" t="s">
        <v>88</v>
      </c>
      <c r="AY139" s="18" t="s">
        <v>151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86</v>
      </c>
      <c r="BK139" s="238">
        <f>ROUND(I139*H139,2)</f>
        <v>0</v>
      </c>
      <c r="BL139" s="18" t="s">
        <v>172</v>
      </c>
      <c r="BM139" s="237" t="s">
        <v>1672</v>
      </c>
    </row>
    <row r="140" s="2" customFormat="1">
      <c r="A140" s="39"/>
      <c r="B140" s="40"/>
      <c r="C140" s="41"/>
      <c r="D140" s="239" t="s">
        <v>160</v>
      </c>
      <c r="E140" s="41"/>
      <c r="F140" s="240" t="s">
        <v>1671</v>
      </c>
      <c r="G140" s="41"/>
      <c r="H140" s="41"/>
      <c r="I140" s="241"/>
      <c r="J140" s="41"/>
      <c r="K140" s="41"/>
      <c r="L140" s="45"/>
      <c r="M140" s="242"/>
      <c r="N140" s="243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88</v>
      </c>
    </row>
    <row r="141" s="2" customFormat="1" ht="16.5" customHeight="1">
      <c r="A141" s="39"/>
      <c r="B141" s="40"/>
      <c r="C141" s="226" t="s">
        <v>295</v>
      </c>
      <c r="D141" s="226" t="s">
        <v>154</v>
      </c>
      <c r="E141" s="227" t="s">
        <v>1673</v>
      </c>
      <c r="F141" s="228" t="s">
        <v>1674</v>
      </c>
      <c r="G141" s="229" t="s">
        <v>1647</v>
      </c>
      <c r="H141" s="230">
        <v>13</v>
      </c>
      <c r="I141" s="231"/>
      <c r="J141" s="232">
        <f>ROUND(I141*H141,2)</f>
        <v>0</v>
      </c>
      <c r="K141" s="228" t="s">
        <v>1</v>
      </c>
      <c r="L141" s="45"/>
      <c r="M141" s="233" t="s">
        <v>1</v>
      </c>
      <c r="N141" s="234" t="s">
        <v>44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5">
        <f>S141*H141</f>
        <v>0</v>
      </c>
      <c r="U141" s="236" t="s">
        <v>1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172</v>
      </c>
      <c r="AT141" s="237" t="s">
        <v>154</v>
      </c>
      <c r="AU141" s="237" t="s">
        <v>88</v>
      </c>
      <c r="AY141" s="18" t="s">
        <v>151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86</v>
      </c>
      <c r="BK141" s="238">
        <f>ROUND(I141*H141,2)</f>
        <v>0</v>
      </c>
      <c r="BL141" s="18" t="s">
        <v>172</v>
      </c>
      <c r="BM141" s="237" t="s">
        <v>1675</v>
      </c>
    </row>
    <row r="142" s="2" customFormat="1">
      <c r="A142" s="39"/>
      <c r="B142" s="40"/>
      <c r="C142" s="41"/>
      <c r="D142" s="239" t="s">
        <v>160</v>
      </c>
      <c r="E142" s="41"/>
      <c r="F142" s="240" t="s">
        <v>1674</v>
      </c>
      <c r="G142" s="41"/>
      <c r="H142" s="41"/>
      <c r="I142" s="241"/>
      <c r="J142" s="41"/>
      <c r="K142" s="41"/>
      <c r="L142" s="45"/>
      <c r="M142" s="242"/>
      <c r="N142" s="243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160</v>
      </c>
      <c r="AU142" s="18" t="s">
        <v>88</v>
      </c>
    </row>
    <row r="143" s="2" customFormat="1" ht="21.75" customHeight="1">
      <c r="A143" s="39"/>
      <c r="B143" s="40"/>
      <c r="C143" s="226" t="s">
        <v>302</v>
      </c>
      <c r="D143" s="226" t="s">
        <v>154</v>
      </c>
      <c r="E143" s="227" t="s">
        <v>1676</v>
      </c>
      <c r="F143" s="228" t="s">
        <v>1677</v>
      </c>
      <c r="G143" s="229" t="s">
        <v>1678</v>
      </c>
      <c r="H143" s="230">
        <v>13</v>
      </c>
      <c r="I143" s="231"/>
      <c r="J143" s="232">
        <f>ROUND(I143*H143,2)</f>
        <v>0</v>
      </c>
      <c r="K143" s="228" t="s">
        <v>1</v>
      </c>
      <c r="L143" s="45"/>
      <c r="M143" s="233" t="s">
        <v>1</v>
      </c>
      <c r="N143" s="234" t="s">
        <v>44</v>
      </c>
      <c r="O143" s="92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5">
        <f>S143*H143</f>
        <v>0</v>
      </c>
      <c r="U143" s="23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7" t="s">
        <v>172</v>
      </c>
      <c r="AT143" s="237" t="s">
        <v>154</v>
      </c>
      <c r="AU143" s="237" t="s">
        <v>88</v>
      </c>
      <c r="AY143" s="18" t="s">
        <v>151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8" t="s">
        <v>86</v>
      </c>
      <c r="BK143" s="238">
        <f>ROUND(I143*H143,2)</f>
        <v>0</v>
      </c>
      <c r="BL143" s="18" t="s">
        <v>172</v>
      </c>
      <c r="BM143" s="237" t="s">
        <v>1679</v>
      </c>
    </row>
    <row r="144" s="2" customFormat="1">
      <c r="A144" s="39"/>
      <c r="B144" s="40"/>
      <c r="C144" s="41"/>
      <c r="D144" s="239" t="s">
        <v>160</v>
      </c>
      <c r="E144" s="41"/>
      <c r="F144" s="240" t="s">
        <v>1677</v>
      </c>
      <c r="G144" s="41"/>
      <c r="H144" s="41"/>
      <c r="I144" s="241"/>
      <c r="J144" s="41"/>
      <c r="K144" s="41"/>
      <c r="L144" s="45"/>
      <c r="M144" s="242"/>
      <c r="N144" s="243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88</v>
      </c>
    </row>
    <row r="145" s="2" customFormat="1" ht="24.15" customHeight="1">
      <c r="A145" s="39"/>
      <c r="B145" s="40"/>
      <c r="C145" s="226" t="s">
        <v>309</v>
      </c>
      <c r="D145" s="226" t="s">
        <v>154</v>
      </c>
      <c r="E145" s="227" t="s">
        <v>1680</v>
      </c>
      <c r="F145" s="228" t="s">
        <v>1681</v>
      </c>
      <c r="G145" s="229" t="s">
        <v>1647</v>
      </c>
      <c r="H145" s="230">
        <v>9</v>
      </c>
      <c r="I145" s="231"/>
      <c r="J145" s="232">
        <f>ROUND(I145*H145,2)</f>
        <v>0</v>
      </c>
      <c r="K145" s="228" t="s">
        <v>1</v>
      </c>
      <c r="L145" s="45"/>
      <c r="M145" s="233" t="s">
        <v>1</v>
      </c>
      <c r="N145" s="234" t="s">
        <v>44</v>
      </c>
      <c r="O145" s="92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5">
        <f>S145*H145</f>
        <v>0</v>
      </c>
      <c r="U145" s="236" t="s">
        <v>1</v>
      </c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7" t="s">
        <v>172</v>
      </c>
      <c r="AT145" s="237" t="s">
        <v>154</v>
      </c>
      <c r="AU145" s="237" t="s">
        <v>88</v>
      </c>
      <c r="AY145" s="18" t="s">
        <v>151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8" t="s">
        <v>86</v>
      </c>
      <c r="BK145" s="238">
        <f>ROUND(I145*H145,2)</f>
        <v>0</v>
      </c>
      <c r="BL145" s="18" t="s">
        <v>172</v>
      </c>
      <c r="BM145" s="237" t="s">
        <v>1682</v>
      </c>
    </row>
    <row r="146" s="2" customFormat="1">
      <c r="A146" s="39"/>
      <c r="B146" s="40"/>
      <c r="C146" s="41"/>
      <c r="D146" s="239" t="s">
        <v>160</v>
      </c>
      <c r="E146" s="41"/>
      <c r="F146" s="240" t="s">
        <v>1681</v>
      </c>
      <c r="G146" s="41"/>
      <c r="H146" s="41"/>
      <c r="I146" s="241"/>
      <c r="J146" s="41"/>
      <c r="K146" s="41"/>
      <c r="L146" s="45"/>
      <c r="M146" s="242"/>
      <c r="N146" s="243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160</v>
      </c>
      <c r="AU146" s="18" t="s">
        <v>88</v>
      </c>
    </row>
    <row r="147" s="2" customFormat="1" ht="16.5" customHeight="1">
      <c r="A147" s="39"/>
      <c r="B147" s="40"/>
      <c r="C147" s="226" t="s">
        <v>9</v>
      </c>
      <c r="D147" s="226" t="s">
        <v>154</v>
      </c>
      <c r="E147" s="227" t="s">
        <v>1683</v>
      </c>
      <c r="F147" s="228" t="s">
        <v>1684</v>
      </c>
      <c r="G147" s="229" t="s">
        <v>226</v>
      </c>
      <c r="H147" s="230">
        <v>13</v>
      </c>
      <c r="I147" s="231"/>
      <c r="J147" s="232">
        <f>ROUND(I147*H147,2)</f>
        <v>0</v>
      </c>
      <c r="K147" s="228" t="s">
        <v>1</v>
      </c>
      <c r="L147" s="45"/>
      <c r="M147" s="233" t="s">
        <v>1</v>
      </c>
      <c r="N147" s="234" t="s">
        <v>44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5">
        <f>S147*H147</f>
        <v>0</v>
      </c>
      <c r="U147" s="236" t="s">
        <v>1</v>
      </c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172</v>
      </c>
      <c r="AT147" s="237" t="s">
        <v>154</v>
      </c>
      <c r="AU147" s="237" t="s">
        <v>88</v>
      </c>
      <c r="AY147" s="18" t="s">
        <v>151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86</v>
      </c>
      <c r="BK147" s="238">
        <f>ROUND(I147*H147,2)</f>
        <v>0</v>
      </c>
      <c r="BL147" s="18" t="s">
        <v>172</v>
      </c>
      <c r="BM147" s="237" t="s">
        <v>1685</v>
      </c>
    </row>
    <row r="148" s="2" customFormat="1">
      <c r="A148" s="39"/>
      <c r="B148" s="40"/>
      <c r="C148" s="41"/>
      <c r="D148" s="239" t="s">
        <v>160</v>
      </c>
      <c r="E148" s="41"/>
      <c r="F148" s="240" t="s">
        <v>1684</v>
      </c>
      <c r="G148" s="41"/>
      <c r="H148" s="41"/>
      <c r="I148" s="241"/>
      <c r="J148" s="41"/>
      <c r="K148" s="41"/>
      <c r="L148" s="45"/>
      <c r="M148" s="242"/>
      <c r="N148" s="243"/>
      <c r="O148" s="92"/>
      <c r="P148" s="92"/>
      <c r="Q148" s="92"/>
      <c r="R148" s="92"/>
      <c r="S148" s="92"/>
      <c r="T148" s="92"/>
      <c r="U148" s="93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160</v>
      </c>
      <c r="AU148" s="18" t="s">
        <v>88</v>
      </c>
    </row>
    <row r="149" s="2" customFormat="1" ht="24.15" customHeight="1">
      <c r="A149" s="39"/>
      <c r="B149" s="40"/>
      <c r="C149" s="226" t="s">
        <v>335</v>
      </c>
      <c r="D149" s="226" t="s">
        <v>154</v>
      </c>
      <c r="E149" s="227" t="s">
        <v>1686</v>
      </c>
      <c r="F149" s="228" t="s">
        <v>1687</v>
      </c>
      <c r="G149" s="229" t="s">
        <v>320</v>
      </c>
      <c r="H149" s="230">
        <v>1.3</v>
      </c>
      <c r="I149" s="231"/>
      <c r="J149" s="232">
        <f>ROUND(I149*H149,2)</f>
        <v>0</v>
      </c>
      <c r="K149" s="228" t="s">
        <v>1</v>
      </c>
      <c r="L149" s="45"/>
      <c r="M149" s="233" t="s">
        <v>1</v>
      </c>
      <c r="N149" s="234" t="s">
        <v>44</v>
      </c>
      <c r="O149" s="92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5">
        <f>S149*H149</f>
        <v>0</v>
      </c>
      <c r="U149" s="236" t="s">
        <v>1</v>
      </c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7" t="s">
        <v>172</v>
      </c>
      <c r="AT149" s="237" t="s">
        <v>154</v>
      </c>
      <c r="AU149" s="237" t="s">
        <v>88</v>
      </c>
      <c r="AY149" s="18" t="s">
        <v>151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8" t="s">
        <v>86</v>
      </c>
      <c r="BK149" s="238">
        <f>ROUND(I149*H149,2)</f>
        <v>0</v>
      </c>
      <c r="BL149" s="18" t="s">
        <v>172</v>
      </c>
      <c r="BM149" s="237" t="s">
        <v>1688</v>
      </c>
    </row>
    <row r="150" s="2" customFormat="1">
      <c r="A150" s="39"/>
      <c r="B150" s="40"/>
      <c r="C150" s="41"/>
      <c r="D150" s="239" t="s">
        <v>160</v>
      </c>
      <c r="E150" s="41"/>
      <c r="F150" s="240" t="s">
        <v>1687</v>
      </c>
      <c r="G150" s="41"/>
      <c r="H150" s="41"/>
      <c r="I150" s="241"/>
      <c r="J150" s="41"/>
      <c r="K150" s="41"/>
      <c r="L150" s="45"/>
      <c r="M150" s="242"/>
      <c r="N150" s="243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160</v>
      </c>
      <c r="AU150" s="18" t="s">
        <v>88</v>
      </c>
    </row>
    <row r="151" s="2" customFormat="1" ht="21.75" customHeight="1">
      <c r="A151" s="39"/>
      <c r="B151" s="40"/>
      <c r="C151" s="226" t="s">
        <v>341</v>
      </c>
      <c r="D151" s="226" t="s">
        <v>154</v>
      </c>
      <c r="E151" s="227" t="s">
        <v>1689</v>
      </c>
      <c r="F151" s="228" t="s">
        <v>1690</v>
      </c>
      <c r="G151" s="229" t="s">
        <v>320</v>
      </c>
      <c r="H151" s="230">
        <v>1.3</v>
      </c>
      <c r="I151" s="231"/>
      <c r="J151" s="232">
        <f>ROUND(I151*H151,2)</f>
        <v>0</v>
      </c>
      <c r="K151" s="228" t="s">
        <v>1</v>
      </c>
      <c r="L151" s="45"/>
      <c r="M151" s="233" t="s">
        <v>1</v>
      </c>
      <c r="N151" s="234" t="s">
        <v>44</v>
      </c>
      <c r="O151" s="92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5">
        <f>S151*H151</f>
        <v>0</v>
      </c>
      <c r="U151" s="236" t="s">
        <v>1</v>
      </c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7" t="s">
        <v>172</v>
      </c>
      <c r="AT151" s="237" t="s">
        <v>154</v>
      </c>
      <c r="AU151" s="237" t="s">
        <v>88</v>
      </c>
      <c r="AY151" s="18" t="s">
        <v>151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8" t="s">
        <v>86</v>
      </c>
      <c r="BK151" s="238">
        <f>ROUND(I151*H151,2)</f>
        <v>0</v>
      </c>
      <c r="BL151" s="18" t="s">
        <v>172</v>
      </c>
      <c r="BM151" s="237" t="s">
        <v>1691</v>
      </c>
    </row>
    <row r="152" s="2" customFormat="1">
      <c r="A152" s="39"/>
      <c r="B152" s="40"/>
      <c r="C152" s="41"/>
      <c r="D152" s="239" t="s">
        <v>160</v>
      </c>
      <c r="E152" s="41"/>
      <c r="F152" s="240" t="s">
        <v>1690</v>
      </c>
      <c r="G152" s="41"/>
      <c r="H152" s="41"/>
      <c r="I152" s="241"/>
      <c r="J152" s="41"/>
      <c r="K152" s="41"/>
      <c r="L152" s="45"/>
      <c r="M152" s="242"/>
      <c r="N152" s="243"/>
      <c r="O152" s="92"/>
      <c r="P152" s="92"/>
      <c r="Q152" s="92"/>
      <c r="R152" s="92"/>
      <c r="S152" s="92"/>
      <c r="T152" s="92"/>
      <c r="U152" s="93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160</v>
      </c>
      <c r="AU152" s="18" t="s">
        <v>88</v>
      </c>
    </row>
    <row r="153" s="2" customFormat="1" ht="16.5" customHeight="1">
      <c r="A153" s="39"/>
      <c r="B153" s="40"/>
      <c r="C153" s="226" t="s">
        <v>348</v>
      </c>
      <c r="D153" s="226" t="s">
        <v>154</v>
      </c>
      <c r="E153" s="227" t="s">
        <v>1692</v>
      </c>
      <c r="F153" s="228" t="s">
        <v>1693</v>
      </c>
      <c r="G153" s="229" t="s">
        <v>320</v>
      </c>
      <c r="H153" s="230">
        <v>1.3</v>
      </c>
      <c r="I153" s="231"/>
      <c r="J153" s="232">
        <f>ROUND(I153*H153,2)</f>
        <v>0</v>
      </c>
      <c r="K153" s="228" t="s">
        <v>1</v>
      </c>
      <c r="L153" s="45"/>
      <c r="M153" s="233" t="s">
        <v>1</v>
      </c>
      <c r="N153" s="234" t="s">
        <v>44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5">
        <f>S153*H153</f>
        <v>0</v>
      </c>
      <c r="U153" s="236" t="s">
        <v>1</v>
      </c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172</v>
      </c>
      <c r="AT153" s="237" t="s">
        <v>154</v>
      </c>
      <c r="AU153" s="237" t="s">
        <v>88</v>
      </c>
      <c r="AY153" s="18" t="s">
        <v>151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86</v>
      </c>
      <c r="BK153" s="238">
        <f>ROUND(I153*H153,2)</f>
        <v>0</v>
      </c>
      <c r="BL153" s="18" t="s">
        <v>172</v>
      </c>
      <c r="BM153" s="237" t="s">
        <v>1694</v>
      </c>
    </row>
    <row r="154" s="2" customFormat="1">
      <c r="A154" s="39"/>
      <c r="B154" s="40"/>
      <c r="C154" s="41"/>
      <c r="D154" s="239" t="s">
        <v>160</v>
      </c>
      <c r="E154" s="41"/>
      <c r="F154" s="240" t="s">
        <v>1693</v>
      </c>
      <c r="G154" s="41"/>
      <c r="H154" s="41"/>
      <c r="I154" s="241"/>
      <c r="J154" s="41"/>
      <c r="K154" s="41"/>
      <c r="L154" s="45"/>
      <c r="M154" s="242"/>
      <c r="N154" s="243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88</v>
      </c>
    </row>
    <row r="155" s="2" customFormat="1" ht="16.5" customHeight="1">
      <c r="A155" s="39"/>
      <c r="B155" s="40"/>
      <c r="C155" s="226" t="s">
        <v>355</v>
      </c>
      <c r="D155" s="226" t="s">
        <v>154</v>
      </c>
      <c r="E155" s="227" t="s">
        <v>1695</v>
      </c>
      <c r="F155" s="228" t="s">
        <v>1696</v>
      </c>
      <c r="G155" s="229" t="s">
        <v>320</v>
      </c>
      <c r="H155" s="230">
        <v>6.5</v>
      </c>
      <c r="I155" s="231"/>
      <c r="J155" s="232">
        <f>ROUND(I155*H155,2)</f>
        <v>0</v>
      </c>
      <c r="K155" s="228" t="s">
        <v>1</v>
      </c>
      <c r="L155" s="45"/>
      <c r="M155" s="233" t="s">
        <v>1</v>
      </c>
      <c r="N155" s="234" t="s">
        <v>44</v>
      </c>
      <c r="O155" s="92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5">
        <f>S155*H155</f>
        <v>0</v>
      </c>
      <c r="U155" s="236" t="s">
        <v>1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7" t="s">
        <v>172</v>
      </c>
      <c r="AT155" s="237" t="s">
        <v>154</v>
      </c>
      <c r="AU155" s="237" t="s">
        <v>88</v>
      </c>
      <c r="AY155" s="18" t="s">
        <v>151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8" t="s">
        <v>86</v>
      </c>
      <c r="BK155" s="238">
        <f>ROUND(I155*H155,2)</f>
        <v>0</v>
      </c>
      <c r="BL155" s="18" t="s">
        <v>172</v>
      </c>
      <c r="BM155" s="237" t="s">
        <v>1697</v>
      </c>
    </row>
    <row r="156" s="2" customFormat="1">
      <c r="A156" s="39"/>
      <c r="B156" s="40"/>
      <c r="C156" s="41"/>
      <c r="D156" s="239" t="s">
        <v>160</v>
      </c>
      <c r="E156" s="41"/>
      <c r="F156" s="240" t="s">
        <v>1696</v>
      </c>
      <c r="G156" s="41"/>
      <c r="H156" s="41"/>
      <c r="I156" s="241"/>
      <c r="J156" s="41"/>
      <c r="K156" s="41"/>
      <c r="L156" s="45"/>
      <c r="M156" s="242"/>
      <c r="N156" s="243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160</v>
      </c>
      <c r="AU156" s="18" t="s">
        <v>88</v>
      </c>
    </row>
    <row r="157" s="12" customFormat="1" ht="22.8" customHeight="1">
      <c r="A157" s="12"/>
      <c r="B157" s="210"/>
      <c r="C157" s="211"/>
      <c r="D157" s="212" t="s">
        <v>78</v>
      </c>
      <c r="E157" s="224" t="s">
        <v>1698</v>
      </c>
      <c r="F157" s="224" t="s">
        <v>1698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SUM(P158:P175)</f>
        <v>0</v>
      </c>
      <c r="Q157" s="218"/>
      <c r="R157" s="219">
        <f>SUM(R158:R175)</f>
        <v>0</v>
      </c>
      <c r="S157" s="218"/>
      <c r="T157" s="219">
        <f>SUM(T158:T175)</f>
        <v>0</v>
      </c>
      <c r="U157" s="220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86</v>
      </c>
      <c r="AT157" s="222" t="s">
        <v>78</v>
      </c>
      <c r="AU157" s="222" t="s">
        <v>86</v>
      </c>
      <c r="AY157" s="221" t="s">
        <v>151</v>
      </c>
      <c r="BK157" s="223">
        <f>SUM(BK158:BK175)</f>
        <v>0</v>
      </c>
    </row>
    <row r="158" s="2" customFormat="1" ht="16.5" customHeight="1">
      <c r="A158" s="39"/>
      <c r="B158" s="40"/>
      <c r="C158" s="226" t="s">
        <v>360</v>
      </c>
      <c r="D158" s="226" t="s">
        <v>154</v>
      </c>
      <c r="E158" s="227" t="s">
        <v>86</v>
      </c>
      <c r="F158" s="228" t="s">
        <v>1699</v>
      </c>
      <c r="G158" s="229" t="s">
        <v>1647</v>
      </c>
      <c r="H158" s="230">
        <v>1</v>
      </c>
      <c r="I158" s="231"/>
      <c r="J158" s="232">
        <f>ROUND(I158*H158,2)</f>
        <v>0</v>
      </c>
      <c r="K158" s="228" t="s">
        <v>1</v>
      </c>
      <c r="L158" s="45"/>
      <c r="M158" s="233" t="s">
        <v>1</v>
      </c>
      <c r="N158" s="234" t="s">
        <v>44</v>
      </c>
      <c r="O158" s="92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5">
        <f>S158*H158</f>
        <v>0</v>
      </c>
      <c r="U158" s="236" t="s">
        <v>1</v>
      </c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7" t="s">
        <v>172</v>
      </c>
      <c r="AT158" s="237" t="s">
        <v>154</v>
      </c>
      <c r="AU158" s="237" t="s">
        <v>88</v>
      </c>
      <c r="AY158" s="18" t="s">
        <v>151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8" t="s">
        <v>86</v>
      </c>
      <c r="BK158" s="238">
        <f>ROUND(I158*H158,2)</f>
        <v>0</v>
      </c>
      <c r="BL158" s="18" t="s">
        <v>172</v>
      </c>
      <c r="BM158" s="237" t="s">
        <v>1700</v>
      </c>
    </row>
    <row r="159" s="2" customFormat="1">
      <c r="A159" s="39"/>
      <c r="B159" s="40"/>
      <c r="C159" s="41"/>
      <c r="D159" s="239" t="s">
        <v>160</v>
      </c>
      <c r="E159" s="41"/>
      <c r="F159" s="240" t="s">
        <v>1699</v>
      </c>
      <c r="G159" s="41"/>
      <c r="H159" s="41"/>
      <c r="I159" s="241"/>
      <c r="J159" s="41"/>
      <c r="K159" s="41"/>
      <c r="L159" s="45"/>
      <c r="M159" s="242"/>
      <c r="N159" s="243"/>
      <c r="O159" s="92"/>
      <c r="P159" s="92"/>
      <c r="Q159" s="92"/>
      <c r="R159" s="92"/>
      <c r="S159" s="92"/>
      <c r="T159" s="92"/>
      <c r="U159" s="93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160</v>
      </c>
      <c r="AU159" s="18" t="s">
        <v>88</v>
      </c>
    </row>
    <row r="160" s="2" customFormat="1">
      <c r="A160" s="39"/>
      <c r="B160" s="40"/>
      <c r="C160" s="41"/>
      <c r="D160" s="239" t="s">
        <v>231</v>
      </c>
      <c r="E160" s="41"/>
      <c r="F160" s="270" t="s">
        <v>1701</v>
      </c>
      <c r="G160" s="41"/>
      <c r="H160" s="41"/>
      <c r="I160" s="241"/>
      <c r="J160" s="41"/>
      <c r="K160" s="41"/>
      <c r="L160" s="45"/>
      <c r="M160" s="242"/>
      <c r="N160" s="243"/>
      <c r="O160" s="92"/>
      <c r="P160" s="92"/>
      <c r="Q160" s="92"/>
      <c r="R160" s="92"/>
      <c r="S160" s="92"/>
      <c r="T160" s="92"/>
      <c r="U160" s="93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231</v>
      </c>
      <c r="AU160" s="18" t="s">
        <v>88</v>
      </c>
    </row>
    <row r="161" s="2" customFormat="1" ht="16.5" customHeight="1">
      <c r="A161" s="39"/>
      <c r="B161" s="40"/>
      <c r="C161" s="226" t="s">
        <v>367</v>
      </c>
      <c r="D161" s="226" t="s">
        <v>154</v>
      </c>
      <c r="E161" s="227" t="s">
        <v>88</v>
      </c>
      <c r="F161" s="228" t="s">
        <v>1702</v>
      </c>
      <c r="G161" s="229" t="s">
        <v>1647</v>
      </c>
      <c r="H161" s="230">
        <v>2</v>
      </c>
      <c r="I161" s="231"/>
      <c r="J161" s="232">
        <f>ROUND(I161*H161,2)</f>
        <v>0</v>
      </c>
      <c r="K161" s="228" t="s">
        <v>1</v>
      </c>
      <c r="L161" s="45"/>
      <c r="M161" s="233" t="s">
        <v>1</v>
      </c>
      <c r="N161" s="234" t="s">
        <v>44</v>
      </c>
      <c r="O161" s="92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5">
        <f>S161*H161</f>
        <v>0</v>
      </c>
      <c r="U161" s="236" t="s">
        <v>1</v>
      </c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7" t="s">
        <v>172</v>
      </c>
      <c r="AT161" s="237" t="s">
        <v>154</v>
      </c>
      <c r="AU161" s="237" t="s">
        <v>88</v>
      </c>
      <c r="AY161" s="18" t="s">
        <v>151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8" t="s">
        <v>86</v>
      </c>
      <c r="BK161" s="238">
        <f>ROUND(I161*H161,2)</f>
        <v>0</v>
      </c>
      <c r="BL161" s="18" t="s">
        <v>172</v>
      </c>
      <c r="BM161" s="237" t="s">
        <v>1703</v>
      </c>
    </row>
    <row r="162" s="2" customFormat="1">
      <c r="A162" s="39"/>
      <c r="B162" s="40"/>
      <c r="C162" s="41"/>
      <c r="D162" s="239" t="s">
        <v>160</v>
      </c>
      <c r="E162" s="41"/>
      <c r="F162" s="240" t="s">
        <v>1702</v>
      </c>
      <c r="G162" s="41"/>
      <c r="H162" s="41"/>
      <c r="I162" s="241"/>
      <c r="J162" s="41"/>
      <c r="K162" s="41"/>
      <c r="L162" s="45"/>
      <c r="M162" s="242"/>
      <c r="N162" s="243"/>
      <c r="O162" s="92"/>
      <c r="P162" s="92"/>
      <c r="Q162" s="92"/>
      <c r="R162" s="92"/>
      <c r="S162" s="92"/>
      <c r="T162" s="92"/>
      <c r="U162" s="93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160</v>
      </c>
      <c r="AU162" s="18" t="s">
        <v>88</v>
      </c>
    </row>
    <row r="163" s="2" customFormat="1">
      <c r="A163" s="39"/>
      <c r="B163" s="40"/>
      <c r="C163" s="41"/>
      <c r="D163" s="239" t="s">
        <v>231</v>
      </c>
      <c r="E163" s="41"/>
      <c r="F163" s="270" t="s">
        <v>1701</v>
      </c>
      <c r="G163" s="41"/>
      <c r="H163" s="41"/>
      <c r="I163" s="241"/>
      <c r="J163" s="41"/>
      <c r="K163" s="41"/>
      <c r="L163" s="45"/>
      <c r="M163" s="242"/>
      <c r="N163" s="243"/>
      <c r="O163" s="92"/>
      <c r="P163" s="92"/>
      <c r="Q163" s="92"/>
      <c r="R163" s="92"/>
      <c r="S163" s="92"/>
      <c r="T163" s="92"/>
      <c r="U163" s="93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231</v>
      </c>
      <c r="AU163" s="18" t="s">
        <v>88</v>
      </c>
    </row>
    <row r="164" s="2" customFormat="1" ht="16.5" customHeight="1">
      <c r="A164" s="39"/>
      <c r="B164" s="40"/>
      <c r="C164" s="226" t="s">
        <v>372</v>
      </c>
      <c r="D164" s="226" t="s">
        <v>154</v>
      </c>
      <c r="E164" s="227" t="s">
        <v>167</v>
      </c>
      <c r="F164" s="228" t="s">
        <v>1704</v>
      </c>
      <c r="G164" s="229" t="s">
        <v>1647</v>
      </c>
      <c r="H164" s="230">
        <v>2</v>
      </c>
      <c r="I164" s="231"/>
      <c r="J164" s="232">
        <f>ROUND(I164*H164,2)</f>
        <v>0</v>
      </c>
      <c r="K164" s="228" t="s">
        <v>1</v>
      </c>
      <c r="L164" s="45"/>
      <c r="M164" s="233" t="s">
        <v>1</v>
      </c>
      <c r="N164" s="234" t="s">
        <v>44</v>
      </c>
      <c r="O164" s="92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5">
        <f>S164*H164</f>
        <v>0</v>
      </c>
      <c r="U164" s="236" t="s">
        <v>1</v>
      </c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7" t="s">
        <v>172</v>
      </c>
      <c r="AT164" s="237" t="s">
        <v>154</v>
      </c>
      <c r="AU164" s="237" t="s">
        <v>88</v>
      </c>
      <c r="AY164" s="18" t="s">
        <v>151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8" t="s">
        <v>86</v>
      </c>
      <c r="BK164" s="238">
        <f>ROUND(I164*H164,2)</f>
        <v>0</v>
      </c>
      <c r="BL164" s="18" t="s">
        <v>172</v>
      </c>
      <c r="BM164" s="237" t="s">
        <v>1705</v>
      </c>
    </row>
    <row r="165" s="2" customFormat="1">
      <c r="A165" s="39"/>
      <c r="B165" s="40"/>
      <c r="C165" s="41"/>
      <c r="D165" s="239" t="s">
        <v>160</v>
      </c>
      <c r="E165" s="41"/>
      <c r="F165" s="240" t="s">
        <v>1704</v>
      </c>
      <c r="G165" s="41"/>
      <c r="H165" s="41"/>
      <c r="I165" s="241"/>
      <c r="J165" s="41"/>
      <c r="K165" s="41"/>
      <c r="L165" s="45"/>
      <c r="M165" s="242"/>
      <c r="N165" s="243"/>
      <c r="O165" s="92"/>
      <c r="P165" s="92"/>
      <c r="Q165" s="92"/>
      <c r="R165" s="92"/>
      <c r="S165" s="92"/>
      <c r="T165" s="92"/>
      <c r="U165" s="93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160</v>
      </c>
      <c r="AU165" s="18" t="s">
        <v>88</v>
      </c>
    </row>
    <row r="166" s="2" customFormat="1">
      <c r="A166" s="39"/>
      <c r="B166" s="40"/>
      <c r="C166" s="41"/>
      <c r="D166" s="239" t="s">
        <v>231</v>
      </c>
      <c r="E166" s="41"/>
      <c r="F166" s="270" t="s">
        <v>1701</v>
      </c>
      <c r="G166" s="41"/>
      <c r="H166" s="41"/>
      <c r="I166" s="241"/>
      <c r="J166" s="41"/>
      <c r="K166" s="41"/>
      <c r="L166" s="45"/>
      <c r="M166" s="242"/>
      <c r="N166" s="243"/>
      <c r="O166" s="92"/>
      <c r="P166" s="92"/>
      <c r="Q166" s="92"/>
      <c r="R166" s="92"/>
      <c r="S166" s="92"/>
      <c r="T166" s="92"/>
      <c r="U166" s="93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231</v>
      </c>
      <c r="AU166" s="18" t="s">
        <v>88</v>
      </c>
    </row>
    <row r="167" s="2" customFormat="1" ht="16.5" customHeight="1">
      <c r="A167" s="39"/>
      <c r="B167" s="40"/>
      <c r="C167" s="226" t="s">
        <v>381</v>
      </c>
      <c r="D167" s="226" t="s">
        <v>154</v>
      </c>
      <c r="E167" s="227" t="s">
        <v>172</v>
      </c>
      <c r="F167" s="228" t="s">
        <v>1706</v>
      </c>
      <c r="G167" s="229" t="s">
        <v>1647</v>
      </c>
      <c r="H167" s="230">
        <v>2</v>
      </c>
      <c r="I167" s="231"/>
      <c r="J167" s="232">
        <f>ROUND(I167*H167,2)</f>
        <v>0</v>
      </c>
      <c r="K167" s="228" t="s">
        <v>1</v>
      </c>
      <c r="L167" s="45"/>
      <c r="M167" s="233" t="s">
        <v>1</v>
      </c>
      <c r="N167" s="234" t="s">
        <v>44</v>
      </c>
      <c r="O167" s="92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5">
        <f>S167*H167</f>
        <v>0</v>
      </c>
      <c r="U167" s="236" t="s">
        <v>1</v>
      </c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7" t="s">
        <v>172</v>
      </c>
      <c r="AT167" s="237" t="s">
        <v>154</v>
      </c>
      <c r="AU167" s="237" t="s">
        <v>88</v>
      </c>
      <c r="AY167" s="18" t="s">
        <v>151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8" t="s">
        <v>86</v>
      </c>
      <c r="BK167" s="238">
        <f>ROUND(I167*H167,2)</f>
        <v>0</v>
      </c>
      <c r="BL167" s="18" t="s">
        <v>172</v>
      </c>
      <c r="BM167" s="237" t="s">
        <v>1707</v>
      </c>
    </row>
    <row r="168" s="2" customFormat="1">
      <c r="A168" s="39"/>
      <c r="B168" s="40"/>
      <c r="C168" s="41"/>
      <c r="D168" s="239" t="s">
        <v>160</v>
      </c>
      <c r="E168" s="41"/>
      <c r="F168" s="240" t="s">
        <v>1706</v>
      </c>
      <c r="G168" s="41"/>
      <c r="H168" s="41"/>
      <c r="I168" s="241"/>
      <c r="J168" s="41"/>
      <c r="K168" s="41"/>
      <c r="L168" s="45"/>
      <c r="M168" s="242"/>
      <c r="N168" s="243"/>
      <c r="O168" s="92"/>
      <c r="P168" s="92"/>
      <c r="Q168" s="92"/>
      <c r="R168" s="92"/>
      <c r="S168" s="92"/>
      <c r="T168" s="92"/>
      <c r="U168" s="93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160</v>
      </c>
      <c r="AU168" s="18" t="s">
        <v>88</v>
      </c>
    </row>
    <row r="169" s="2" customFormat="1">
      <c r="A169" s="39"/>
      <c r="B169" s="40"/>
      <c r="C169" s="41"/>
      <c r="D169" s="239" t="s">
        <v>231</v>
      </c>
      <c r="E169" s="41"/>
      <c r="F169" s="270" t="s">
        <v>1701</v>
      </c>
      <c r="G169" s="41"/>
      <c r="H169" s="41"/>
      <c r="I169" s="241"/>
      <c r="J169" s="41"/>
      <c r="K169" s="41"/>
      <c r="L169" s="45"/>
      <c r="M169" s="242"/>
      <c r="N169" s="243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231</v>
      </c>
      <c r="AU169" s="18" t="s">
        <v>88</v>
      </c>
    </row>
    <row r="170" s="2" customFormat="1" ht="16.5" customHeight="1">
      <c r="A170" s="39"/>
      <c r="B170" s="40"/>
      <c r="C170" s="226" t="s">
        <v>7</v>
      </c>
      <c r="D170" s="226" t="s">
        <v>154</v>
      </c>
      <c r="E170" s="227" t="s">
        <v>150</v>
      </c>
      <c r="F170" s="228" t="s">
        <v>1708</v>
      </c>
      <c r="G170" s="229" t="s">
        <v>1647</v>
      </c>
      <c r="H170" s="230">
        <v>2</v>
      </c>
      <c r="I170" s="231"/>
      <c r="J170" s="232">
        <f>ROUND(I170*H170,2)</f>
        <v>0</v>
      </c>
      <c r="K170" s="228" t="s">
        <v>1</v>
      </c>
      <c r="L170" s="45"/>
      <c r="M170" s="233" t="s">
        <v>1</v>
      </c>
      <c r="N170" s="234" t="s">
        <v>44</v>
      </c>
      <c r="O170" s="92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5">
        <f>S170*H170</f>
        <v>0</v>
      </c>
      <c r="U170" s="236" t="s">
        <v>1</v>
      </c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172</v>
      </c>
      <c r="AT170" s="237" t="s">
        <v>154</v>
      </c>
      <c r="AU170" s="237" t="s">
        <v>88</v>
      </c>
      <c r="AY170" s="18" t="s">
        <v>151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86</v>
      </c>
      <c r="BK170" s="238">
        <f>ROUND(I170*H170,2)</f>
        <v>0</v>
      </c>
      <c r="BL170" s="18" t="s">
        <v>172</v>
      </c>
      <c r="BM170" s="237" t="s">
        <v>1709</v>
      </c>
    </row>
    <row r="171" s="2" customFormat="1">
      <c r="A171" s="39"/>
      <c r="B171" s="40"/>
      <c r="C171" s="41"/>
      <c r="D171" s="239" t="s">
        <v>160</v>
      </c>
      <c r="E171" s="41"/>
      <c r="F171" s="240" t="s">
        <v>1708</v>
      </c>
      <c r="G171" s="41"/>
      <c r="H171" s="41"/>
      <c r="I171" s="241"/>
      <c r="J171" s="41"/>
      <c r="K171" s="41"/>
      <c r="L171" s="45"/>
      <c r="M171" s="242"/>
      <c r="N171" s="243"/>
      <c r="O171" s="92"/>
      <c r="P171" s="92"/>
      <c r="Q171" s="92"/>
      <c r="R171" s="92"/>
      <c r="S171" s="92"/>
      <c r="T171" s="92"/>
      <c r="U171" s="93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160</v>
      </c>
      <c r="AU171" s="18" t="s">
        <v>88</v>
      </c>
    </row>
    <row r="172" s="2" customFormat="1">
      <c r="A172" s="39"/>
      <c r="B172" s="40"/>
      <c r="C172" s="41"/>
      <c r="D172" s="239" t="s">
        <v>231</v>
      </c>
      <c r="E172" s="41"/>
      <c r="F172" s="270" t="s">
        <v>1701</v>
      </c>
      <c r="G172" s="41"/>
      <c r="H172" s="41"/>
      <c r="I172" s="241"/>
      <c r="J172" s="41"/>
      <c r="K172" s="41"/>
      <c r="L172" s="45"/>
      <c r="M172" s="242"/>
      <c r="N172" s="243"/>
      <c r="O172" s="92"/>
      <c r="P172" s="92"/>
      <c r="Q172" s="92"/>
      <c r="R172" s="92"/>
      <c r="S172" s="92"/>
      <c r="T172" s="92"/>
      <c r="U172" s="93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231</v>
      </c>
      <c r="AU172" s="18" t="s">
        <v>88</v>
      </c>
    </row>
    <row r="173" s="2" customFormat="1" ht="16.5" customHeight="1">
      <c r="A173" s="39"/>
      <c r="B173" s="40"/>
      <c r="C173" s="226" t="s">
        <v>392</v>
      </c>
      <c r="D173" s="226" t="s">
        <v>154</v>
      </c>
      <c r="E173" s="227" t="s">
        <v>183</v>
      </c>
      <c r="F173" s="228" t="s">
        <v>1710</v>
      </c>
      <c r="G173" s="229" t="s">
        <v>1647</v>
      </c>
      <c r="H173" s="230">
        <v>4</v>
      </c>
      <c r="I173" s="231"/>
      <c r="J173" s="232">
        <f>ROUND(I173*H173,2)</f>
        <v>0</v>
      </c>
      <c r="K173" s="228" t="s">
        <v>1</v>
      </c>
      <c r="L173" s="45"/>
      <c r="M173" s="233" t="s">
        <v>1</v>
      </c>
      <c r="N173" s="234" t="s">
        <v>44</v>
      </c>
      <c r="O173" s="92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5">
        <f>S173*H173</f>
        <v>0</v>
      </c>
      <c r="U173" s="236" t="s">
        <v>1</v>
      </c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172</v>
      </c>
      <c r="AT173" s="237" t="s">
        <v>154</v>
      </c>
      <c r="AU173" s="237" t="s">
        <v>88</v>
      </c>
      <c r="AY173" s="18" t="s">
        <v>151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86</v>
      </c>
      <c r="BK173" s="238">
        <f>ROUND(I173*H173,2)</f>
        <v>0</v>
      </c>
      <c r="BL173" s="18" t="s">
        <v>172</v>
      </c>
      <c r="BM173" s="237" t="s">
        <v>1711</v>
      </c>
    </row>
    <row r="174" s="2" customFormat="1">
      <c r="A174" s="39"/>
      <c r="B174" s="40"/>
      <c r="C174" s="41"/>
      <c r="D174" s="239" t="s">
        <v>160</v>
      </c>
      <c r="E174" s="41"/>
      <c r="F174" s="240" t="s">
        <v>1710</v>
      </c>
      <c r="G174" s="41"/>
      <c r="H174" s="41"/>
      <c r="I174" s="241"/>
      <c r="J174" s="41"/>
      <c r="K174" s="41"/>
      <c r="L174" s="45"/>
      <c r="M174" s="242"/>
      <c r="N174" s="243"/>
      <c r="O174" s="92"/>
      <c r="P174" s="92"/>
      <c r="Q174" s="92"/>
      <c r="R174" s="92"/>
      <c r="S174" s="92"/>
      <c r="T174" s="92"/>
      <c r="U174" s="93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160</v>
      </c>
      <c r="AU174" s="18" t="s">
        <v>88</v>
      </c>
    </row>
    <row r="175" s="2" customFormat="1">
      <c r="A175" s="39"/>
      <c r="B175" s="40"/>
      <c r="C175" s="41"/>
      <c r="D175" s="239" t="s">
        <v>231</v>
      </c>
      <c r="E175" s="41"/>
      <c r="F175" s="270" t="s">
        <v>1701</v>
      </c>
      <c r="G175" s="41"/>
      <c r="H175" s="41"/>
      <c r="I175" s="241"/>
      <c r="J175" s="41"/>
      <c r="K175" s="41"/>
      <c r="L175" s="45"/>
      <c r="M175" s="242"/>
      <c r="N175" s="243"/>
      <c r="O175" s="92"/>
      <c r="P175" s="92"/>
      <c r="Q175" s="92"/>
      <c r="R175" s="92"/>
      <c r="S175" s="92"/>
      <c r="T175" s="92"/>
      <c r="U175" s="93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231</v>
      </c>
      <c r="AU175" s="18" t="s">
        <v>88</v>
      </c>
    </row>
    <row r="176" s="12" customFormat="1" ht="22.8" customHeight="1">
      <c r="A176" s="12"/>
      <c r="B176" s="210"/>
      <c r="C176" s="211"/>
      <c r="D176" s="212" t="s">
        <v>78</v>
      </c>
      <c r="E176" s="224" t="s">
        <v>1712</v>
      </c>
      <c r="F176" s="224" t="s">
        <v>1713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SUM(P177:P215)</f>
        <v>0</v>
      </c>
      <c r="Q176" s="218"/>
      <c r="R176" s="219">
        <f>SUM(R177:R215)</f>
        <v>0</v>
      </c>
      <c r="S176" s="218"/>
      <c r="T176" s="219">
        <f>SUM(T177:T215)</f>
        <v>0</v>
      </c>
      <c r="U176" s="220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86</v>
      </c>
      <c r="AT176" s="222" t="s">
        <v>78</v>
      </c>
      <c r="AU176" s="222" t="s">
        <v>86</v>
      </c>
      <c r="AY176" s="221" t="s">
        <v>151</v>
      </c>
      <c r="BK176" s="223">
        <f>SUM(BK177:BK215)</f>
        <v>0</v>
      </c>
    </row>
    <row r="177" s="2" customFormat="1" ht="24.15" customHeight="1">
      <c r="A177" s="39"/>
      <c r="B177" s="40"/>
      <c r="C177" s="226" t="s">
        <v>398</v>
      </c>
      <c r="D177" s="226" t="s">
        <v>154</v>
      </c>
      <c r="E177" s="227" t="s">
        <v>1714</v>
      </c>
      <c r="F177" s="228" t="s">
        <v>1715</v>
      </c>
      <c r="G177" s="229" t="s">
        <v>226</v>
      </c>
      <c r="H177" s="230">
        <v>140</v>
      </c>
      <c r="I177" s="231"/>
      <c r="J177" s="232">
        <f>ROUND(I177*H177,2)</f>
        <v>0</v>
      </c>
      <c r="K177" s="228" t="s">
        <v>1</v>
      </c>
      <c r="L177" s="45"/>
      <c r="M177" s="233" t="s">
        <v>1</v>
      </c>
      <c r="N177" s="234" t="s">
        <v>44</v>
      </c>
      <c r="O177" s="92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5">
        <f>S177*H177</f>
        <v>0</v>
      </c>
      <c r="U177" s="236" t="s">
        <v>1</v>
      </c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7" t="s">
        <v>172</v>
      </c>
      <c r="AT177" s="237" t="s">
        <v>154</v>
      </c>
      <c r="AU177" s="237" t="s">
        <v>88</v>
      </c>
      <c r="AY177" s="18" t="s">
        <v>151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8" t="s">
        <v>86</v>
      </c>
      <c r="BK177" s="238">
        <f>ROUND(I177*H177,2)</f>
        <v>0</v>
      </c>
      <c r="BL177" s="18" t="s">
        <v>172</v>
      </c>
      <c r="BM177" s="237" t="s">
        <v>1716</v>
      </c>
    </row>
    <row r="178" s="2" customFormat="1">
      <c r="A178" s="39"/>
      <c r="B178" s="40"/>
      <c r="C178" s="41"/>
      <c r="D178" s="239" t="s">
        <v>160</v>
      </c>
      <c r="E178" s="41"/>
      <c r="F178" s="240" t="s">
        <v>1715</v>
      </c>
      <c r="G178" s="41"/>
      <c r="H178" s="41"/>
      <c r="I178" s="241"/>
      <c r="J178" s="41"/>
      <c r="K178" s="41"/>
      <c r="L178" s="45"/>
      <c r="M178" s="242"/>
      <c r="N178" s="243"/>
      <c r="O178" s="92"/>
      <c r="P178" s="92"/>
      <c r="Q178" s="92"/>
      <c r="R178" s="92"/>
      <c r="S178" s="92"/>
      <c r="T178" s="92"/>
      <c r="U178" s="93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160</v>
      </c>
      <c r="AU178" s="18" t="s">
        <v>88</v>
      </c>
    </row>
    <row r="179" s="2" customFormat="1" ht="24.15" customHeight="1">
      <c r="A179" s="39"/>
      <c r="B179" s="40"/>
      <c r="C179" s="226" t="s">
        <v>403</v>
      </c>
      <c r="D179" s="226" t="s">
        <v>154</v>
      </c>
      <c r="E179" s="227" t="s">
        <v>1717</v>
      </c>
      <c r="F179" s="228" t="s">
        <v>1718</v>
      </c>
      <c r="G179" s="229" t="s">
        <v>1668</v>
      </c>
      <c r="H179" s="230">
        <v>0.084000000000000005</v>
      </c>
      <c r="I179" s="231"/>
      <c r="J179" s="232">
        <f>ROUND(I179*H179,2)</f>
        <v>0</v>
      </c>
      <c r="K179" s="228" t="s">
        <v>1</v>
      </c>
      <c r="L179" s="45"/>
      <c r="M179" s="233" t="s">
        <v>1</v>
      </c>
      <c r="N179" s="234" t="s">
        <v>44</v>
      </c>
      <c r="O179" s="92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5">
        <f>S179*H179</f>
        <v>0</v>
      </c>
      <c r="U179" s="236" t="s">
        <v>1</v>
      </c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7" t="s">
        <v>172</v>
      </c>
      <c r="AT179" s="237" t="s">
        <v>154</v>
      </c>
      <c r="AU179" s="237" t="s">
        <v>88</v>
      </c>
      <c r="AY179" s="18" t="s">
        <v>151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8" t="s">
        <v>86</v>
      </c>
      <c r="BK179" s="238">
        <f>ROUND(I179*H179,2)</f>
        <v>0</v>
      </c>
      <c r="BL179" s="18" t="s">
        <v>172</v>
      </c>
      <c r="BM179" s="237" t="s">
        <v>1719</v>
      </c>
    </row>
    <row r="180" s="2" customFormat="1">
      <c r="A180" s="39"/>
      <c r="B180" s="40"/>
      <c r="C180" s="41"/>
      <c r="D180" s="239" t="s">
        <v>160</v>
      </c>
      <c r="E180" s="41"/>
      <c r="F180" s="240" t="s">
        <v>1718</v>
      </c>
      <c r="G180" s="41"/>
      <c r="H180" s="41"/>
      <c r="I180" s="241"/>
      <c r="J180" s="41"/>
      <c r="K180" s="41"/>
      <c r="L180" s="45"/>
      <c r="M180" s="242"/>
      <c r="N180" s="243"/>
      <c r="O180" s="92"/>
      <c r="P180" s="92"/>
      <c r="Q180" s="92"/>
      <c r="R180" s="92"/>
      <c r="S180" s="92"/>
      <c r="T180" s="92"/>
      <c r="U180" s="93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160</v>
      </c>
      <c r="AU180" s="18" t="s">
        <v>88</v>
      </c>
    </row>
    <row r="181" s="2" customFormat="1" ht="37.8" customHeight="1">
      <c r="A181" s="39"/>
      <c r="B181" s="40"/>
      <c r="C181" s="226" t="s">
        <v>410</v>
      </c>
      <c r="D181" s="226" t="s">
        <v>154</v>
      </c>
      <c r="E181" s="227" t="s">
        <v>1720</v>
      </c>
      <c r="F181" s="228" t="s">
        <v>1721</v>
      </c>
      <c r="G181" s="229" t="s">
        <v>1722</v>
      </c>
      <c r="H181" s="230">
        <v>1</v>
      </c>
      <c r="I181" s="231"/>
      <c r="J181" s="232">
        <f>ROUND(I181*H181,2)</f>
        <v>0</v>
      </c>
      <c r="K181" s="228" t="s">
        <v>1</v>
      </c>
      <c r="L181" s="45"/>
      <c r="M181" s="233" t="s">
        <v>1</v>
      </c>
      <c r="N181" s="234" t="s">
        <v>44</v>
      </c>
      <c r="O181" s="92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5">
        <f>S181*H181</f>
        <v>0</v>
      </c>
      <c r="U181" s="236" t="s">
        <v>1</v>
      </c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7" t="s">
        <v>172</v>
      </c>
      <c r="AT181" s="237" t="s">
        <v>154</v>
      </c>
      <c r="AU181" s="237" t="s">
        <v>88</v>
      </c>
      <c r="AY181" s="18" t="s">
        <v>151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8" t="s">
        <v>86</v>
      </c>
      <c r="BK181" s="238">
        <f>ROUND(I181*H181,2)</f>
        <v>0</v>
      </c>
      <c r="BL181" s="18" t="s">
        <v>172</v>
      </c>
      <c r="BM181" s="237" t="s">
        <v>1723</v>
      </c>
    </row>
    <row r="182" s="2" customFormat="1">
      <c r="A182" s="39"/>
      <c r="B182" s="40"/>
      <c r="C182" s="41"/>
      <c r="D182" s="239" t="s">
        <v>160</v>
      </c>
      <c r="E182" s="41"/>
      <c r="F182" s="240" t="s">
        <v>1721</v>
      </c>
      <c r="G182" s="41"/>
      <c r="H182" s="41"/>
      <c r="I182" s="241"/>
      <c r="J182" s="41"/>
      <c r="K182" s="41"/>
      <c r="L182" s="45"/>
      <c r="M182" s="242"/>
      <c r="N182" s="243"/>
      <c r="O182" s="92"/>
      <c r="P182" s="92"/>
      <c r="Q182" s="92"/>
      <c r="R182" s="92"/>
      <c r="S182" s="92"/>
      <c r="T182" s="92"/>
      <c r="U182" s="93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160</v>
      </c>
      <c r="AU182" s="18" t="s">
        <v>88</v>
      </c>
    </row>
    <row r="183" s="2" customFormat="1" ht="37.8" customHeight="1">
      <c r="A183" s="39"/>
      <c r="B183" s="40"/>
      <c r="C183" s="226" t="s">
        <v>415</v>
      </c>
      <c r="D183" s="226" t="s">
        <v>154</v>
      </c>
      <c r="E183" s="227" t="s">
        <v>1724</v>
      </c>
      <c r="F183" s="228" t="s">
        <v>1725</v>
      </c>
      <c r="G183" s="229" t="s">
        <v>226</v>
      </c>
      <c r="H183" s="230">
        <v>140</v>
      </c>
      <c r="I183" s="231"/>
      <c r="J183" s="232">
        <f>ROUND(I183*H183,2)</f>
        <v>0</v>
      </c>
      <c r="K183" s="228" t="s">
        <v>1</v>
      </c>
      <c r="L183" s="45"/>
      <c r="M183" s="233" t="s">
        <v>1</v>
      </c>
      <c r="N183" s="234" t="s">
        <v>44</v>
      </c>
      <c r="O183" s="92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5">
        <f>S183*H183</f>
        <v>0</v>
      </c>
      <c r="U183" s="236" t="s">
        <v>1</v>
      </c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7" t="s">
        <v>172</v>
      </c>
      <c r="AT183" s="237" t="s">
        <v>154</v>
      </c>
      <c r="AU183" s="237" t="s">
        <v>88</v>
      </c>
      <c r="AY183" s="18" t="s">
        <v>151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8" t="s">
        <v>86</v>
      </c>
      <c r="BK183" s="238">
        <f>ROUND(I183*H183,2)</f>
        <v>0</v>
      </c>
      <c r="BL183" s="18" t="s">
        <v>172</v>
      </c>
      <c r="BM183" s="237" t="s">
        <v>1726</v>
      </c>
    </row>
    <row r="184" s="2" customFormat="1">
      <c r="A184" s="39"/>
      <c r="B184" s="40"/>
      <c r="C184" s="41"/>
      <c r="D184" s="239" t="s">
        <v>160</v>
      </c>
      <c r="E184" s="41"/>
      <c r="F184" s="240" t="s">
        <v>1725</v>
      </c>
      <c r="G184" s="41"/>
      <c r="H184" s="41"/>
      <c r="I184" s="241"/>
      <c r="J184" s="41"/>
      <c r="K184" s="41"/>
      <c r="L184" s="45"/>
      <c r="M184" s="242"/>
      <c r="N184" s="243"/>
      <c r="O184" s="92"/>
      <c r="P184" s="92"/>
      <c r="Q184" s="92"/>
      <c r="R184" s="92"/>
      <c r="S184" s="92"/>
      <c r="T184" s="92"/>
      <c r="U184" s="93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160</v>
      </c>
      <c r="AU184" s="18" t="s">
        <v>88</v>
      </c>
    </row>
    <row r="185" s="2" customFormat="1" ht="24.15" customHeight="1">
      <c r="A185" s="39"/>
      <c r="B185" s="40"/>
      <c r="C185" s="226" t="s">
        <v>421</v>
      </c>
      <c r="D185" s="226" t="s">
        <v>154</v>
      </c>
      <c r="E185" s="227" t="s">
        <v>1727</v>
      </c>
      <c r="F185" s="228" t="s">
        <v>1728</v>
      </c>
      <c r="G185" s="229" t="s">
        <v>1647</v>
      </c>
      <c r="H185" s="230">
        <v>455</v>
      </c>
      <c r="I185" s="231"/>
      <c r="J185" s="232">
        <f>ROUND(I185*H185,2)</f>
        <v>0</v>
      </c>
      <c r="K185" s="228" t="s">
        <v>1</v>
      </c>
      <c r="L185" s="45"/>
      <c r="M185" s="233" t="s">
        <v>1</v>
      </c>
      <c r="N185" s="234" t="s">
        <v>44</v>
      </c>
      <c r="O185" s="92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5">
        <f>S185*H185</f>
        <v>0</v>
      </c>
      <c r="U185" s="236" t="s">
        <v>1</v>
      </c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7" t="s">
        <v>172</v>
      </c>
      <c r="AT185" s="237" t="s">
        <v>154</v>
      </c>
      <c r="AU185" s="237" t="s">
        <v>88</v>
      </c>
      <c r="AY185" s="18" t="s">
        <v>151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8" t="s">
        <v>86</v>
      </c>
      <c r="BK185" s="238">
        <f>ROUND(I185*H185,2)</f>
        <v>0</v>
      </c>
      <c r="BL185" s="18" t="s">
        <v>172</v>
      </c>
      <c r="BM185" s="237" t="s">
        <v>1729</v>
      </c>
    </row>
    <row r="186" s="2" customFormat="1">
      <c r="A186" s="39"/>
      <c r="B186" s="40"/>
      <c r="C186" s="41"/>
      <c r="D186" s="239" t="s">
        <v>160</v>
      </c>
      <c r="E186" s="41"/>
      <c r="F186" s="240" t="s">
        <v>1728</v>
      </c>
      <c r="G186" s="41"/>
      <c r="H186" s="41"/>
      <c r="I186" s="241"/>
      <c r="J186" s="41"/>
      <c r="K186" s="41"/>
      <c r="L186" s="45"/>
      <c r="M186" s="242"/>
      <c r="N186" s="243"/>
      <c r="O186" s="92"/>
      <c r="P186" s="92"/>
      <c r="Q186" s="92"/>
      <c r="R186" s="92"/>
      <c r="S186" s="92"/>
      <c r="T186" s="92"/>
      <c r="U186" s="93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160</v>
      </c>
      <c r="AU186" s="18" t="s">
        <v>88</v>
      </c>
    </row>
    <row r="187" s="2" customFormat="1" ht="21.75" customHeight="1">
      <c r="A187" s="39"/>
      <c r="B187" s="40"/>
      <c r="C187" s="226" t="s">
        <v>426</v>
      </c>
      <c r="D187" s="226" t="s">
        <v>154</v>
      </c>
      <c r="E187" s="227" t="s">
        <v>1730</v>
      </c>
      <c r="F187" s="228" t="s">
        <v>1731</v>
      </c>
      <c r="G187" s="229" t="s">
        <v>1647</v>
      </c>
      <c r="H187" s="230">
        <v>455</v>
      </c>
      <c r="I187" s="231"/>
      <c r="J187" s="232">
        <f>ROUND(I187*H187,2)</f>
        <v>0</v>
      </c>
      <c r="K187" s="228" t="s">
        <v>1</v>
      </c>
      <c r="L187" s="45"/>
      <c r="M187" s="233" t="s">
        <v>1</v>
      </c>
      <c r="N187" s="234" t="s">
        <v>44</v>
      </c>
      <c r="O187" s="92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5">
        <f>S187*H187</f>
        <v>0</v>
      </c>
      <c r="U187" s="236" t="s">
        <v>1</v>
      </c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7" t="s">
        <v>172</v>
      </c>
      <c r="AT187" s="237" t="s">
        <v>154</v>
      </c>
      <c r="AU187" s="237" t="s">
        <v>88</v>
      </c>
      <c r="AY187" s="18" t="s">
        <v>151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8" t="s">
        <v>86</v>
      </c>
      <c r="BK187" s="238">
        <f>ROUND(I187*H187,2)</f>
        <v>0</v>
      </c>
      <c r="BL187" s="18" t="s">
        <v>172</v>
      </c>
      <c r="BM187" s="237" t="s">
        <v>1732</v>
      </c>
    </row>
    <row r="188" s="2" customFormat="1">
      <c r="A188" s="39"/>
      <c r="B188" s="40"/>
      <c r="C188" s="41"/>
      <c r="D188" s="239" t="s">
        <v>160</v>
      </c>
      <c r="E188" s="41"/>
      <c r="F188" s="240" t="s">
        <v>1731</v>
      </c>
      <c r="G188" s="41"/>
      <c r="H188" s="41"/>
      <c r="I188" s="241"/>
      <c r="J188" s="41"/>
      <c r="K188" s="41"/>
      <c r="L188" s="45"/>
      <c r="M188" s="242"/>
      <c r="N188" s="243"/>
      <c r="O188" s="92"/>
      <c r="P188" s="92"/>
      <c r="Q188" s="92"/>
      <c r="R188" s="92"/>
      <c r="S188" s="92"/>
      <c r="T188" s="92"/>
      <c r="U188" s="93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160</v>
      </c>
      <c r="AU188" s="18" t="s">
        <v>88</v>
      </c>
    </row>
    <row r="189" s="2" customFormat="1" ht="16.5" customHeight="1">
      <c r="A189" s="39"/>
      <c r="B189" s="40"/>
      <c r="C189" s="226" t="s">
        <v>433</v>
      </c>
      <c r="D189" s="226" t="s">
        <v>154</v>
      </c>
      <c r="E189" s="227" t="s">
        <v>1733</v>
      </c>
      <c r="F189" s="228" t="s">
        <v>1734</v>
      </c>
      <c r="G189" s="229" t="s">
        <v>1647</v>
      </c>
      <c r="H189" s="230">
        <v>455</v>
      </c>
      <c r="I189" s="231"/>
      <c r="J189" s="232">
        <f>ROUND(I189*H189,2)</f>
        <v>0</v>
      </c>
      <c r="K189" s="228" t="s">
        <v>1</v>
      </c>
      <c r="L189" s="45"/>
      <c r="M189" s="233" t="s">
        <v>1</v>
      </c>
      <c r="N189" s="234" t="s">
        <v>44</v>
      </c>
      <c r="O189" s="92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5">
        <f>S189*H189</f>
        <v>0</v>
      </c>
      <c r="U189" s="236" t="s">
        <v>1</v>
      </c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7" t="s">
        <v>172</v>
      </c>
      <c r="AT189" s="237" t="s">
        <v>154</v>
      </c>
      <c r="AU189" s="237" t="s">
        <v>88</v>
      </c>
      <c r="AY189" s="18" t="s">
        <v>151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8" t="s">
        <v>86</v>
      </c>
      <c r="BK189" s="238">
        <f>ROUND(I189*H189,2)</f>
        <v>0</v>
      </c>
      <c r="BL189" s="18" t="s">
        <v>172</v>
      </c>
      <c r="BM189" s="237" t="s">
        <v>1735</v>
      </c>
    </row>
    <row r="190" s="2" customFormat="1">
      <c r="A190" s="39"/>
      <c r="B190" s="40"/>
      <c r="C190" s="41"/>
      <c r="D190" s="239" t="s">
        <v>160</v>
      </c>
      <c r="E190" s="41"/>
      <c r="F190" s="240" t="s">
        <v>1734</v>
      </c>
      <c r="G190" s="41"/>
      <c r="H190" s="41"/>
      <c r="I190" s="241"/>
      <c r="J190" s="41"/>
      <c r="K190" s="41"/>
      <c r="L190" s="45"/>
      <c r="M190" s="242"/>
      <c r="N190" s="243"/>
      <c r="O190" s="92"/>
      <c r="P190" s="92"/>
      <c r="Q190" s="92"/>
      <c r="R190" s="92"/>
      <c r="S190" s="92"/>
      <c r="T190" s="92"/>
      <c r="U190" s="93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160</v>
      </c>
      <c r="AU190" s="18" t="s">
        <v>88</v>
      </c>
    </row>
    <row r="191" s="2" customFormat="1" ht="21.75" customHeight="1">
      <c r="A191" s="39"/>
      <c r="B191" s="40"/>
      <c r="C191" s="226" t="s">
        <v>440</v>
      </c>
      <c r="D191" s="226" t="s">
        <v>154</v>
      </c>
      <c r="E191" s="227" t="s">
        <v>1736</v>
      </c>
      <c r="F191" s="228" t="s">
        <v>1737</v>
      </c>
      <c r="G191" s="229" t="s">
        <v>226</v>
      </c>
      <c r="H191" s="230">
        <v>140</v>
      </c>
      <c r="I191" s="231"/>
      <c r="J191" s="232">
        <f>ROUND(I191*H191,2)</f>
        <v>0</v>
      </c>
      <c r="K191" s="228" t="s">
        <v>1</v>
      </c>
      <c r="L191" s="45"/>
      <c r="M191" s="233" t="s">
        <v>1</v>
      </c>
      <c r="N191" s="234" t="s">
        <v>44</v>
      </c>
      <c r="O191" s="92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5">
        <f>S191*H191</f>
        <v>0</v>
      </c>
      <c r="U191" s="236" t="s">
        <v>1</v>
      </c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7" t="s">
        <v>172</v>
      </c>
      <c r="AT191" s="237" t="s">
        <v>154</v>
      </c>
      <c r="AU191" s="237" t="s">
        <v>88</v>
      </c>
      <c r="AY191" s="18" t="s">
        <v>151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8" t="s">
        <v>86</v>
      </c>
      <c r="BK191" s="238">
        <f>ROUND(I191*H191,2)</f>
        <v>0</v>
      </c>
      <c r="BL191" s="18" t="s">
        <v>172</v>
      </c>
      <c r="BM191" s="237" t="s">
        <v>1738</v>
      </c>
    </row>
    <row r="192" s="2" customFormat="1">
      <c r="A192" s="39"/>
      <c r="B192" s="40"/>
      <c r="C192" s="41"/>
      <c r="D192" s="239" t="s">
        <v>160</v>
      </c>
      <c r="E192" s="41"/>
      <c r="F192" s="240" t="s">
        <v>1737</v>
      </c>
      <c r="G192" s="41"/>
      <c r="H192" s="41"/>
      <c r="I192" s="241"/>
      <c r="J192" s="41"/>
      <c r="K192" s="41"/>
      <c r="L192" s="45"/>
      <c r="M192" s="242"/>
      <c r="N192" s="243"/>
      <c r="O192" s="92"/>
      <c r="P192" s="92"/>
      <c r="Q192" s="92"/>
      <c r="R192" s="92"/>
      <c r="S192" s="92"/>
      <c r="T192" s="92"/>
      <c r="U192" s="93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160</v>
      </c>
      <c r="AU192" s="18" t="s">
        <v>88</v>
      </c>
    </row>
    <row r="193" s="2" customFormat="1" ht="24.15" customHeight="1">
      <c r="A193" s="39"/>
      <c r="B193" s="40"/>
      <c r="C193" s="226" t="s">
        <v>444</v>
      </c>
      <c r="D193" s="226" t="s">
        <v>154</v>
      </c>
      <c r="E193" s="227" t="s">
        <v>1686</v>
      </c>
      <c r="F193" s="228" t="s">
        <v>1687</v>
      </c>
      <c r="G193" s="229" t="s">
        <v>320</v>
      </c>
      <c r="H193" s="230">
        <v>14</v>
      </c>
      <c r="I193" s="231"/>
      <c r="J193" s="232">
        <f>ROUND(I193*H193,2)</f>
        <v>0</v>
      </c>
      <c r="K193" s="228" t="s">
        <v>1</v>
      </c>
      <c r="L193" s="45"/>
      <c r="M193" s="233" t="s">
        <v>1</v>
      </c>
      <c r="N193" s="234" t="s">
        <v>44</v>
      </c>
      <c r="O193" s="92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5">
        <f>S193*H193</f>
        <v>0</v>
      </c>
      <c r="U193" s="236" t="s">
        <v>1</v>
      </c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7" t="s">
        <v>172</v>
      </c>
      <c r="AT193" s="237" t="s">
        <v>154</v>
      </c>
      <c r="AU193" s="237" t="s">
        <v>88</v>
      </c>
      <c r="AY193" s="18" t="s">
        <v>151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8" t="s">
        <v>86</v>
      </c>
      <c r="BK193" s="238">
        <f>ROUND(I193*H193,2)</f>
        <v>0</v>
      </c>
      <c r="BL193" s="18" t="s">
        <v>172</v>
      </c>
      <c r="BM193" s="237" t="s">
        <v>1739</v>
      </c>
    </row>
    <row r="194" s="2" customFormat="1">
      <c r="A194" s="39"/>
      <c r="B194" s="40"/>
      <c r="C194" s="41"/>
      <c r="D194" s="239" t="s">
        <v>160</v>
      </c>
      <c r="E194" s="41"/>
      <c r="F194" s="240" t="s">
        <v>1687</v>
      </c>
      <c r="G194" s="41"/>
      <c r="H194" s="41"/>
      <c r="I194" s="241"/>
      <c r="J194" s="41"/>
      <c r="K194" s="41"/>
      <c r="L194" s="45"/>
      <c r="M194" s="242"/>
      <c r="N194" s="243"/>
      <c r="O194" s="92"/>
      <c r="P194" s="92"/>
      <c r="Q194" s="92"/>
      <c r="R194" s="92"/>
      <c r="S194" s="92"/>
      <c r="T194" s="92"/>
      <c r="U194" s="93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160</v>
      </c>
      <c r="AU194" s="18" t="s">
        <v>88</v>
      </c>
    </row>
    <row r="195" s="2" customFormat="1" ht="21.75" customHeight="1">
      <c r="A195" s="39"/>
      <c r="B195" s="40"/>
      <c r="C195" s="226" t="s">
        <v>451</v>
      </c>
      <c r="D195" s="226" t="s">
        <v>154</v>
      </c>
      <c r="E195" s="227" t="s">
        <v>1740</v>
      </c>
      <c r="F195" s="228" t="s">
        <v>1741</v>
      </c>
      <c r="G195" s="229" t="s">
        <v>320</v>
      </c>
      <c r="H195" s="230">
        <v>4.2000000000000002</v>
      </c>
      <c r="I195" s="231"/>
      <c r="J195" s="232">
        <f>ROUND(I195*H195,2)</f>
        <v>0</v>
      </c>
      <c r="K195" s="228" t="s">
        <v>1</v>
      </c>
      <c r="L195" s="45"/>
      <c r="M195" s="233" t="s">
        <v>1</v>
      </c>
      <c r="N195" s="234" t="s">
        <v>44</v>
      </c>
      <c r="O195" s="92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5">
        <f>S195*H195</f>
        <v>0</v>
      </c>
      <c r="U195" s="236" t="s">
        <v>1</v>
      </c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7" t="s">
        <v>172</v>
      </c>
      <c r="AT195" s="237" t="s">
        <v>154</v>
      </c>
      <c r="AU195" s="237" t="s">
        <v>88</v>
      </c>
      <c r="AY195" s="18" t="s">
        <v>151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8" t="s">
        <v>86</v>
      </c>
      <c r="BK195" s="238">
        <f>ROUND(I195*H195,2)</f>
        <v>0</v>
      </c>
      <c r="BL195" s="18" t="s">
        <v>172</v>
      </c>
      <c r="BM195" s="237" t="s">
        <v>1742</v>
      </c>
    </row>
    <row r="196" s="2" customFormat="1">
      <c r="A196" s="39"/>
      <c r="B196" s="40"/>
      <c r="C196" s="41"/>
      <c r="D196" s="239" t="s">
        <v>160</v>
      </c>
      <c r="E196" s="41"/>
      <c r="F196" s="240" t="s">
        <v>1741</v>
      </c>
      <c r="G196" s="41"/>
      <c r="H196" s="41"/>
      <c r="I196" s="241"/>
      <c r="J196" s="41"/>
      <c r="K196" s="41"/>
      <c r="L196" s="45"/>
      <c r="M196" s="242"/>
      <c r="N196" s="243"/>
      <c r="O196" s="92"/>
      <c r="P196" s="92"/>
      <c r="Q196" s="92"/>
      <c r="R196" s="92"/>
      <c r="S196" s="92"/>
      <c r="T196" s="92"/>
      <c r="U196" s="93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160</v>
      </c>
      <c r="AU196" s="18" t="s">
        <v>88</v>
      </c>
    </row>
    <row r="197" s="2" customFormat="1" ht="16.5" customHeight="1">
      <c r="A197" s="39"/>
      <c r="B197" s="40"/>
      <c r="C197" s="226" t="s">
        <v>456</v>
      </c>
      <c r="D197" s="226" t="s">
        <v>154</v>
      </c>
      <c r="E197" s="227" t="s">
        <v>1692</v>
      </c>
      <c r="F197" s="228" t="s">
        <v>1693</v>
      </c>
      <c r="G197" s="229" t="s">
        <v>320</v>
      </c>
      <c r="H197" s="230">
        <v>4.2000000000000002</v>
      </c>
      <c r="I197" s="231"/>
      <c r="J197" s="232">
        <f>ROUND(I197*H197,2)</f>
        <v>0</v>
      </c>
      <c r="K197" s="228" t="s">
        <v>1</v>
      </c>
      <c r="L197" s="45"/>
      <c r="M197" s="233" t="s">
        <v>1</v>
      </c>
      <c r="N197" s="234" t="s">
        <v>44</v>
      </c>
      <c r="O197" s="92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5">
        <f>S197*H197</f>
        <v>0</v>
      </c>
      <c r="U197" s="236" t="s">
        <v>1</v>
      </c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172</v>
      </c>
      <c r="AT197" s="237" t="s">
        <v>154</v>
      </c>
      <c r="AU197" s="237" t="s">
        <v>88</v>
      </c>
      <c r="AY197" s="18" t="s">
        <v>151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86</v>
      </c>
      <c r="BK197" s="238">
        <f>ROUND(I197*H197,2)</f>
        <v>0</v>
      </c>
      <c r="BL197" s="18" t="s">
        <v>172</v>
      </c>
      <c r="BM197" s="237" t="s">
        <v>1743</v>
      </c>
    </row>
    <row r="198" s="2" customFormat="1">
      <c r="A198" s="39"/>
      <c r="B198" s="40"/>
      <c r="C198" s="41"/>
      <c r="D198" s="239" t="s">
        <v>160</v>
      </c>
      <c r="E198" s="41"/>
      <c r="F198" s="240" t="s">
        <v>1693</v>
      </c>
      <c r="G198" s="41"/>
      <c r="H198" s="41"/>
      <c r="I198" s="241"/>
      <c r="J198" s="41"/>
      <c r="K198" s="41"/>
      <c r="L198" s="45"/>
      <c r="M198" s="242"/>
      <c r="N198" s="243"/>
      <c r="O198" s="92"/>
      <c r="P198" s="92"/>
      <c r="Q198" s="92"/>
      <c r="R198" s="92"/>
      <c r="S198" s="92"/>
      <c r="T198" s="92"/>
      <c r="U198" s="93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160</v>
      </c>
      <c r="AU198" s="18" t="s">
        <v>88</v>
      </c>
    </row>
    <row r="199" s="2" customFormat="1" ht="16.5" customHeight="1">
      <c r="A199" s="39"/>
      <c r="B199" s="40"/>
      <c r="C199" s="226" t="s">
        <v>472</v>
      </c>
      <c r="D199" s="226" t="s">
        <v>154</v>
      </c>
      <c r="E199" s="227" t="s">
        <v>1695</v>
      </c>
      <c r="F199" s="228" t="s">
        <v>1696</v>
      </c>
      <c r="G199" s="229" t="s">
        <v>320</v>
      </c>
      <c r="H199" s="230">
        <v>21</v>
      </c>
      <c r="I199" s="231"/>
      <c r="J199" s="232">
        <f>ROUND(I199*H199,2)</f>
        <v>0</v>
      </c>
      <c r="K199" s="228" t="s">
        <v>1</v>
      </c>
      <c r="L199" s="45"/>
      <c r="M199" s="233" t="s">
        <v>1</v>
      </c>
      <c r="N199" s="234" t="s">
        <v>44</v>
      </c>
      <c r="O199" s="92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5">
        <f>S199*H199</f>
        <v>0</v>
      </c>
      <c r="U199" s="236" t="s">
        <v>1</v>
      </c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7" t="s">
        <v>172</v>
      </c>
      <c r="AT199" s="237" t="s">
        <v>154</v>
      </c>
      <c r="AU199" s="237" t="s">
        <v>88</v>
      </c>
      <c r="AY199" s="18" t="s">
        <v>151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8" t="s">
        <v>86</v>
      </c>
      <c r="BK199" s="238">
        <f>ROUND(I199*H199,2)</f>
        <v>0</v>
      </c>
      <c r="BL199" s="18" t="s">
        <v>172</v>
      </c>
      <c r="BM199" s="237" t="s">
        <v>1744</v>
      </c>
    </row>
    <row r="200" s="2" customFormat="1">
      <c r="A200" s="39"/>
      <c r="B200" s="40"/>
      <c r="C200" s="41"/>
      <c r="D200" s="239" t="s">
        <v>160</v>
      </c>
      <c r="E200" s="41"/>
      <c r="F200" s="240" t="s">
        <v>1696</v>
      </c>
      <c r="G200" s="41"/>
      <c r="H200" s="41"/>
      <c r="I200" s="241"/>
      <c r="J200" s="41"/>
      <c r="K200" s="41"/>
      <c r="L200" s="45"/>
      <c r="M200" s="242"/>
      <c r="N200" s="243"/>
      <c r="O200" s="92"/>
      <c r="P200" s="92"/>
      <c r="Q200" s="92"/>
      <c r="R200" s="92"/>
      <c r="S200" s="92"/>
      <c r="T200" s="92"/>
      <c r="U200" s="93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160</v>
      </c>
      <c r="AU200" s="18" t="s">
        <v>88</v>
      </c>
    </row>
    <row r="201" s="2" customFormat="1" ht="16.5" customHeight="1">
      <c r="A201" s="39"/>
      <c r="B201" s="40"/>
      <c r="C201" s="226" t="s">
        <v>481</v>
      </c>
      <c r="D201" s="226" t="s">
        <v>154</v>
      </c>
      <c r="E201" s="227" t="s">
        <v>1745</v>
      </c>
      <c r="F201" s="228" t="s">
        <v>1746</v>
      </c>
      <c r="G201" s="229" t="s">
        <v>1647</v>
      </c>
      <c r="H201" s="230">
        <v>165</v>
      </c>
      <c r="I201" s="231"/>
      <c r="J201" s="232">
        <f>ROUND(I201*H201,2)</f>
        <v>0</v>
      </c>
      <c r="K201" s="228" t="s">
        <v>1</v>
      </c>
      <c r="L201" s="45"/>
      <c r="M201" s="233" t="s">
        <v>1</v>
      </c>
      <c r="N201" s="234" t="s">
        <v>44</v>
      </c>
      <c r="O201" s="92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5">
        <f>S201*H201</f>
        <v>0</v>
      </c>
      <c r="U201" s="236" t="s">
        <v>1</v>
      </c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7" t="s">
        <v>172</v>
      </c>
      <c r="AT201" s="237" t="s">
        <v>154</v>
      </c>
      <c r="AU201" s="237" t="s">
        <v>88</v>
      </c>
      <c r="AY201" s="18" t="s">
        <v>151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8" t="s">
        <v>86</v>
      </c>
      <c r="BK201" s="238">
        <f>ROUND(I201*H201,2)</f>
        <v>0</v>
      </c>
      <c r="BL201" s="18" t="s">
        <v>172</v>
      </c>
      <c r="BM201" s="237" t="s">
        <v>1747</v>
      </c>
    </row>
    <row r="202" s="2" customFormat="1">
      <c r="A202" s="39"/>
      <c r="B202" s="40"/>
      <c r="C202" s="41"/>
      <c r="D202" s="239" t="s">
        <v>160</v>
      </c>
      <c r="E202" s="41"/>
      <c r="F202" s="240" t="s">
        <v>1746</v>
      </c>
      <c r="G202" s="41"/>
      <c r="H202" s="41"/>
      <c r="I202" s="241"/>
      <c r="J202" s="41"/>
      <c r="K202" s="41"/>
      <c r="L202" s="45"/>
      <c r="M202" s="242"/>
      <c r="N202" s="243"/>
      <c r="O202" s="92"/>
      <c r="P202" s="92"/>
      <c r="Q202" s="92"/>
      <c r="R202" s="92"/>
      <c r="S202" s="92"/>
      <c r="T202" s="92"/>
      <c r="U202" s="93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160</v>
      </c>
      <c r="AU202" s="18" t="s">
        <v>88</v>
      </c>
    </row>
    <row r="203" s="2" customFormat="1">
      <c r="A203" s="39"/>
      <c r="B203" s="40"/>
      <c r="C203" s="41"/>
      <c r="D203" s="239" t="s">
        <v>231</v>
      </c>
      <c r="E203" s="41"/>
      <c r="F203" s="270" t="s">
        <v>1748</v>
      </c>
      <c r="G203" s="41"/>
      <c r="H203" s="41"/>
      <c r="I203" s="241"/>
      <c r="J203" s="41"/>
      <c r="K203" s="41"/>
      <c r="L203" s="45"/>
      <c r="M203" s="242"/>
      <c r="N203" s="243"/>
      <c r="O203" s="92"/>
      <c r="P203" s="92"/>
      <c r="Q203" s="92"/>
      <c r="R203" s="92"/>
      <c r="S203" s="92"/>
      <c r="T203" s="92"/>
      <c r="U203" s="93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231</v>
      </c>
      <c r="AU203" s="18" t="s">
        <v>88</v>
      </c>
    </row>
    <row r="204" s="2" customFormat="1" ht="16.5" customHeight="1">
      <c r="A204" s="39"/>
      <c r="B204" s="40"/>
      <c r="C204" s="226" t="s">
        <v>487</v>
      </c>
      <c r="D204" s="226" t="s">
        <v>154</v>
      </c>
      <c r="E204" s="227" t="s">
        <v>1749</v>
      </c>
      <c r="F204" s="228" t="s">
        <v>1750</v>
      </c>
      <c r="G204" s="229" t="s">
        <v>1647</v>
      </c>
      <c r="H204" s="230">
        <v>80</v>
      </c>
      <c r="I204" s="231"/>
      <c r="J204" s="232">
        <f>ROUND(I204*H204,2)</f>
        <v>0</v>
      </c>
      <c r="K204" s="228" t="s">
        <v>1</v>
      </c>
      <c r="L204" s="45"/>
      <c r="M204" s="233" t="s">
        <v>1</v>
      </c>
      <c r="N204" s="234" t="s">
        <v>44</v>
      </c>
      <c r="O204" s="92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5">
        <f>S204*H204</f>
        <v>0</v>
      </c>
      <c r="U204" s="236" t="s">
        <v>1</v>
      </c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7" t="s">
        <v>172</v>
      </c>
      <c r="AT204" s="237" t="s">
        <v>154</v>
      </c>
      <c r="AU204" s="237" t="s">
        <v>88</v>
      </c>
      <c r="AY204" s="18" t="s">
        <v>151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8" t="s">
        <v>86</v>
      </c>
      <c r="BK204" s="238">
        <f>ROUND(I204*H204,2)</f>
        <v>0</v>
      </c>
      <c r="BL204" s="18" t="s">
        <v>172</v>
      </c>
      <c r="BM204" s="237" t="s">
        <v>1751</v>
      </c>
    </row>
    <row r="205" s="2" customFormat="1">
      <c r="A205" s="39"/>
      <c r="B205" s="40"/>
      <c r="C205" s="41"/>
      <c r="D205" s="239" t="s">
        <v>160</v>
      </c>
      <c r="E205" s="41"/>
      <c r="F205" s="240" t="s">
        <v>1750</v>
      </c>
      <c r="G205" s="41"/>
      <c r="H205" s="41"/>
      <c r="I205" s="241"/>
      <c r="J205" s="41"/>
      <c r="K205" s="41"/>
      <c r="L205" s="45"/>
      <c r="M205" s="242"/>
      <c r="N205" s="243"/>
      <c r="O205" s="92"/>
      <c r="P205" s="92"/>
      <c r="Q205" s="92"/>
      <c r="R205" s="92"/>
      <c r="S205" s="92"/>
      <c r="T205" s="92"/>
      <c r="U205" s="93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160</v>
      </c>
      <c r="AU205" s="18" t="s">
        <v>88</v>
      </c>
    </row>
    <row r="206" s="2" customFormat="1">
      <c r="A206" s="39"/>
      <c r="B206" s="40"/>
      <c r="C206" s="41"/>
      <c r="D206" s="239" t="s">
        <v>231</v>
      </c>
      <c r="E206" s="41"/>
      <c r="F206" s="270" t="s">
        <v>1748</v>
      </c>
      <c r="G206" s="41"/>
      <c r="H206" s="41"/>
      <c r="I206" s="241"/>
      <c r="J206" s="41"/>
      <c r="K206" s="41"/>
      <c r="L206" s="45"/>
      <c r="M206" s="242"/>
      <c r="N206" s="243"/>
      <c r="O206" s="92"/>
      <c r="P206" s="92"/>
      <c r="Q206" s="92"/>
      <c r="R206" s="92"/>
      <c r="S206" s="92"/>
      <c r="T206" s="92"/>
      <c r="U206" s="93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231</v>
      </c>
      <c r="AU206" s="18" t="s">
        <v>88</v>
      </c>
    </row>
    <row r="207" s="2" customFormat="1" ht="16.5" customHeight="1">
      <c r="A207" s="39"/>
      <c r="B207" s="40"/>
      <c r="C207" s="226" t="s">
        <v>493</v>
      </c>
      <c r="D207" s="226" t="s">
        <v>154</v>
      </c>
      <c r="E207" s="227" t="s">
        <v>1752</v>
      </c>
      <c r="F207" s="228" t="s">
        <v>1753</v>
      </c>
      <c r="G207" s="229" t="s">
        <v>1647</v>
      </c>
      <c r="H207" s="230">
        <v>50</v>
      </c>
      <c r="I207" s="231"/>
      <c r="J207" s="232">
        <f>ROUND(I207*H207,2)</f>
        <v>0</v>
      </c>
      <c r="K207" s="228" t="s">
        <v>1</v>
      </c>
      <c r="L207" s="45"/>
      <c r="M207" s="233" t="s">
        <v>1</v>
      </c>
      <c r="N207" s="234" t="s">
        <v>44</v>
      </c>
      <c r="O207" s="92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5">
        <f>S207*H207</f>
        <v>0</v>
      </c>
      <c r="U207" s="236" t="s">
        <v>1</v>
      </c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7" t="s">
        <v>172</v>
      </c>
      <c r="AT207" s="237" t="s">
        <v>154</v>
      </c>
      <c r="AU207" s="237" t="s">
        <v>88</v>
      </c>
      <c r="AY207" s="18" t="s">
        <v>151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8" t="s">
        <v>86</v>
      </c>
      <c r="BK207" s="238">
        <f>ROUND(I207*H207,2)</f>
        <v>0</v>
      </c>
      <c r="BL207" s="18" t="s">
        <v>172</v>
      </c>
      <c r="BM207" s="237" t="s">
        <v>1754</v>
      </c>
    </row>
    <row r="208" s="2" customFormat="1">
      <c r="A208" s="39"/>
      <c r="B208" s="40"/>
      <c r="C208" s="41"/>
      <c r="D208" s="239" t="s">
        <v>160</v>
      </c>
      <c r="E208" s="41"/>
      <c r="F208" s="240" t="s">
        <v>1753</v>
      </c>
      <c r="G208" s="41"/>
      <c r="H208" s="41"/>
      <c r="I208" s="241"/>
      <c r="J208" s="41"/>
      <c r="K208" s="41"/>
      <c r="L208" s="45"/>
      <c r="M208" s="242"/>
      <c r="N208" s="243"/>
      <c r="O208" s="92"/>
      <c r="P208" s="92"/>
      <c r="Q208" s="92"/>
      <c r="R208" s="92"/>
      <c r="S208" s="92"/>
      <c r="T208" s="92"/>
      <c r="U208" s="93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160</v>
      </c>
      <c r="AU208" s="18" t="s">
        <v>88</v>
      </c>
    </row>
    <row r="209" s="2" customFormat="1">
      <c r="A209" s="39"/>
      <c r="B209" s="40"/>
      <c r="C209" s="41"/>
      <c r="D209" s="239" t="s">
        <v>231</v>
      </c>
      <c r="E209" s="41"/>
      <c r="F209" s="270" t="s">
        <v>1748</v>
      </c>
      <c r="G209" s="41"/>
      <c r="H209" s="41"/>
      <c r="I209" s="241"/>
      <c r="J209" s="41"/>
      <c r="K209" s="41"/>
      <c r="L209" s="45"/>
      <c r="M209" s="242"/>
      <c r="N209" s="243"/>
      <c r="O209" s="92"/>
      <c r="P209" s="92"/>
      <c r="Q209" s="92"/>
      <c r="R209" s="92"/>
      <c r="S209" s="92"/>
      <c r="T209" s="92"/>
      <c r="U209" s="93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231</v>
      </c>
      <c r="AU209" s="18" t="s">
        <v>88</v>
      </c>
    </row>
    <row r="210" s="2" customFormat="1" ht="16.5" customHeight="1">
      <c r="A210" s="39"/>
      <c r="B210" s="40"/>
      <c r="C210" s="226" t="s">
        <v>500</v>
      </c>
      <c r="D210" s="226" t="s">
        <v>154</v>
      </c>
      <c r="E210" s="227" t="s">
        <v>1755</v>
      </c>
      <c r="F210" s="228" t="s">
        <v>1756</v>
      </c>
      <c r="G210" s="229" t="s">
        <v>1647</v>
      </c>
      <c r="H210" s="230">
        <v>70</v>
      </c>
      <c r="I210" s="231"/>
      <c r="J210" s="232">
        <f>ROUND(I210*H210,2)</f>
        <v>0</v>
      </c>
      <c r="K210" s="228" t="s">
        <v>1</v>
      </c>
      <c r="L210" s="45"/>
      <c r="M210" s="233" t="s">
        <v>1</v>
      </c>
      <c r="N210" s="234" t="s">
        <v>44</v>
      </c>
      <c r="O210" s="92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5">
        <f>S210*H210</f>
        <v>0</v>
      </c>
      <c r="U210" s="236" t="s">
        <v>1</v>
      </c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7" t="s">
        <v>172</v>
      </c>
      <c r="AT210" s="237" t="s">
        <v>154</v>
      </c>
      <c r="AU210" s="237" t="s">
        <v>88</v>
      </c>
      <c r="AY210" s="18" t="s">
        <v>151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8" t="s">
        <v>86</v>
      </c>
      <c r="BK210" s="238">
        <f>ROUND(I210*H210,2)</f>
        <v>0</v>
      </c>
      <c r="BL210" s="18" t="s">
        <v>172</v>
      </c>
      <c r="BM210" s="237" t="s">
        <v>1757</v>
      </c>
    </row>
    <row r="211" s="2" customFormat="1">
      <c r="A211" s="39"/>
      <c r="B211" s="40"/>
      <c r="C211" s="41"/>
      <c r="D211" s="239" t="s">
        <v>160</v>
      </c>
      <c r="E211" s="41"/>
      <c r="F211" s="240" t="s">
        <v>1756</v>
      </c>
      <c r="G211" s="41"/>
      <c r="H211" s="41"/>
      <c r="I211" s="241"/>
      <c r="J211" s="41"/>
      <c r="K211" s="41"/>
      <c r="L211" s="45"/>
      <c r="M211" s="242"/>
      <c r="N211" s="243"/>
      <c r="O211" s="92"/>
      <c r="P211" s="92"/>
      <c r="Q211" s="92"/>
      <c r="R211" s="92"/>
      <c r="S211" s="92"/>
      <c r="T211" s="92"/>
      <c r="U211" s="93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160</v>
      </c>
      <c r="AU211" s="18" t="s">
        <v>88</v>
      </c>
    </row>
    <row r="212" s="2" customFormat="1">
      <c r="A212" s="39"/>
      <c r="B212" s="40"/>
      <c r="C212" s="41"/>
      <c r="D212" s="239" t="s">
        <v>231</v>
      </c>
      <c r="E212" s="41"/>
      <c r="F212" s="270" t="s">
        <v>1748</v>
      </c>
      <c r="G212" s="41"/>
      <c r="H212" s="41"/>
      <c r="I212" s="241"/>
      <c r="J212" s="41"/>
      <c r="K212" s="41"/>
      <c r="L212" s="45"/>
      <c r="M212" s="242"/>
      <c r="N212" s="243"/>
      <c r="O212" s="92"/>
      <c r="P212" s="92"/>
      <c r="Q212" s="92"/>
      <c r="R212" s="92"/>
      <c r="S212" s="92"/>
      <c r="T212" s="92"/>
      <c r="U212" s="93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231</v>
      </c>
      <c r="AU212" s="18" t="s">
        <v>88</v>
      </c>
    </row>
    <row r="213" s="2" customFormat="1" ht="24.15" customHeight="1">
      <c r="A213" s="39"/>
      <c r="B213" s="40"/>
      <c r="C213" s="226" t="s">
        <v>512</v>
      </c>
      <c r="D213" s="226" t="s">
        <v>154</v>
      </c>
      <c r="E213" s="227" t="s">
        <v>1758</v>
      </c>
      <c r="F213" s="228" t="s">
        <v>1759</v>
      </c>
      <c r="G213" s="229" t="s">
        <v>1647</v>
      </c>
      <c r="H213" s="230">
        <v>90</v>
      </c>
      <c r="I213" s="231"/>
      <c r="J213" s="232">
        <f>ROUND(I213*H213,2)</f>
        <v>0</v>
      </c>
      <c r="K213" s="228" t="s">
        <v>1</v>
      </c>
      <c r="L213" s="45"/>
      <c r="M213" s="233" t="s">
        <v>1</v>
      </c>
      <c r="N213" s="234" t="s">
        <v>44</v>
      </c>
      <c r="O213" s="92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5">
        <f>S213*H213</f>
        <v>0</v>
      </c>
      <c r="U213" s="236" t="s">
        <v>1</v>
      </c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7" t="s">
        <v>172</v>
      </c>
      <c r="AT213" s="237" t="s">
        <v>154</v>
      </c>
      <c r="AU213" s="237" t="s">
        <v>88</v>
      </c>
      <c r="AY213" s="18" t="s">
        <v>151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8" t="s">
        <v>86</v>
      </c>
      <c r="BK213" s="238">
        <f>ROUND(I213*H213,2)</f>
        <v>0</v>
      </c>
      <c r="BL213" s="18" t="s">
        <v>172</v>
      </c>
      <c r="BM213" s="237" t="s">
        <v>1760</v>
      </c>
    </row>
    <row r="214" s="2" customFormat="1">
      <c r="A214" s="39"/>
      <c r="B214" s="40"/>
      <c r="C214" s="41"/>
      <c r="D214" s="239" t="s">
        <v>160</v>
      </c>
      <c r="E214" s="41"/>
      <c r="F214" s="240" t="s">
        <v>1759</v>
      </c>
      <c r="G214" s="41"/>
      <c r="H214" s="41"/>
      <c r="I214" s="241"/>
      <c r="J214" s="41"/>
      <c r="K214" s="41"/>
      <c r="L214" s="45"/>
      <c r="M214" s="242"/>
      <c r="N214" s="243"/>
      <c r="O214" s="92"/>
      <c r="P214" s="92"/>
      <c r="Q214" s="92"/>
      <c r="R214" s="92"/>
      <c r="S214" s="92"/>
      <c r="T214" s="92"/>
      <c r="U214" s="93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160</v>
      </c>
      <c r="AU214" s="18" t="s">
        <v>88</v>
      </c>
    </row>
    <row r="215" s="2" customFormat="1">
      <c r="A215" s="39"/>
      <c r="B215" s="40"/>
      <c r="C215" s="41"/>
      <c r="D215" s="239" t="s">
        <v>231</v>
      </c>
      <c r="E215" s="41"/>
      <c r="F215" s="270" t="s">
        <v>1748</v>
      </c>
      <c r="G215" s="41"/>
      <c r="H215" s="41"/>
      <c r="I215" s="241"/>
      <c r="J215" s="41"/>
      <c r="K215" s="41"/>
      <c r="L215" s="45"/>
      <c r="M215" s="303"/>
      <c r="N215" s="304"/>
      <c r="O215" s="305"/>
      <c r="P215" s="305"/>
      <c r="Q215" s="305"/>
      <c r="R215" s="305"/>
      <c r="S215" s="305"/>
      <c r="T215" s="305"/>
      <c r="U215" s="306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231</v>
      </c>
      <c r="AU215" s="18" t="s">
        <v>88</v>
      </c>
    </row>
    <row r="216" s="2" customFormat="1" ht="6.96" customHeight="1">
      <c r="A216" s="39"/>
      <c r="B216" s="67"/>
      <c r="C216" s="68"/>
      <c r="D216" s="68"/>
      <c r="E216" s="68"/>
      <c r="F216" s="68"/>
      <c r="G216" s="68"/>
      <c r="H216" s="68"/>
      <c r="I216" s="68"/>
      <c r="J216" s="68"/>
      <c r="K216" s="68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azUm6k6e8xLNDyIozjBnaWCQmbAkJ0vjJJf04uNLDQJvA2lqCEFmdvWcv+S9mBZDhtvgjHQKy99yfp/LWR+Lxw==" hashValue="5f2FjXSNoN51YXhKlkptz4HFE+IENZbIxqNMt1bXuDz2mSAoHgIFpJejLDWPvwvtkwEfER8g6hIx4VaSetAHBA==" algorithmName="SHA-512" password="CC35"/>
  <autoFilter ref="C120:K21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  <PromotedState xmlns="http://schemas.microsoft.com/sharepoint/v3">0</PromotedState>
  </documentManagement>
</p:properties>
</file>

<file path=customXml/itemProps1.xml><?xml version="1.0" encoding="utf-8"?>
<ds:datastoreItem xmlns:ds="http://schemas.openxmlformats.org/officeDocument/2006/customXml" ds:itemID="{4450037C-2557-4670-BB72-9EF0B577BFF6}"/>
</file>

<file path=customXml/itemProps2.xml><?xml version="1.0" encoding="utf-8"?>
<ds:datastoreItem xmlns:ds="http://schemas.openxmlformats.org/officeDocument/2006/customXml" ds:itemID="{348D78C6-7DCB-41C2-AE7D-A61B881D5F6C}"/>
</file>

<file path=customXml/itemProps3.xml><?xml version="1.0" encoding="utf-8"?>
<ds:datastoreItem xmlns:ds="http://schemas.openxmlformats.org/officeDocument/2006/customXml" ds:itemID="{783A2922-5FD5-41F6-A526-35CB2F51E289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Zítka Jakub</dc:creator>
  <cp:lastModifiedBy>Zítka Jakub</cp:lastModifiedBy>
  <dcterms:created xsi:type="dcterms:W3CDTF">2024-11-13T14:08:13Z</dcterms:created>
  <dcterms:modified xsi:type="dcterms:W3CDTF">2024-11-13T14:08:19Z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